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00 COSEDE\001 INFORMES RECURRENTES\008 PEMS\2025\06. Junio\PEM 1\"/>
    </mc:Choice>
  </mc:AlternateContent>
  <xr:revisionPtr revIDLastSave="0" documentId="13_ncr:1_{8F5B9C8A-3229-4CDA-904B-4D95D80D43ED}"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8" r:id="rId2"/>
    <sheet name="Popular y Solidario" sheetId="7" r:id="rId3"/>
  </sheets>
  <definedNames>
    <definedName name="_xlnm.Print_Area" localSheetId="2">'Popular y Solidario'!$B$2:$EX$23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21" i="8" l="1"/>
  <c r="CV21" i="8"/>
  <c r="CU21" i="8"/>
  <c r="CT21" i="8"/>
  <c r="CS21" i="8"/>
  <c r="CR21" i="8"/>
  <c r="CQ21" i="8"/>
  <c r="CP21" i="8"/>
  <c r="CO21" i="8"/>
  <c r="CN21" i="8"/>
  <c r="CM21" i="8"/>
  <c r="CL21" i="8"/>
  <c r="CK21" i="8"/>
  <c r="CJ21" i="8"/>
  <c r="CI21" i="8"/>
  <c r="CH21" i="8"/>
  <c r="CG21"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EP17" i="8"/>
  <c r="EO17" i="8"/>
  <c r="EH17" i="8"/>
  <c r="EG17" i="8"/>
  <c r="EF17" i="8"/>
  <c r="DA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ET16" i="8"/>
  <c r="ES16" i="8"/>
  <c r="ER16" i="8"/>
  <c r="EQ16" i="8"/>
  <c r="EP16" i="8"/>
  <c r="EO16" i="8"/>
  <c r="EN16" i="8"/>
  <c r="EM16" i="8"/>
  <c r="EL16" i="8"/>
  <c r="EK16" i="8"/>
  <c r="EJ16" i="8"/>
  <c r="EI16" i="8"/>
  <c r="EH16" i="8"/>
  <c r="DG16" i="8"/>
  <c r="DF16" i="8"/>
  <c r="DE16" i="8"/>
  <c r="DD16" i="8"/>
  <c r="DC16" i="8"/>
  <c r="DB16" i="8"/>
  <c r="DB17" i="8" s="1"/>
  <c r="DA16" i="8"/>
  <c r="CZ16" i="8"/>
  <c r="CY16" i="8"/>
  <c r="CX16" i="8"/>
  <c r="CX17" i="8" s="1"/>
  <c r="BR16" i="8"/>
  <c r="ES15" i="8"/>
  <c r="ER15" i="8"/>
  <c r="EK15" i="8"/>
  <c r="EJ15" i="8"/>
  <c r="EG15" i="8"/>
  <c r="EF15" i="8"/>
  <c r="DD15" i="8"/>
  <c r="CW15" i="8"/>
  <c r="CV15" i="8"/>
  <c r="CU15" i="8"/>
  <c r="CT15" i="8"/>
  <c r="CS15" i="8"/>
  <c r="CR15" i="8"/>
  <c r="CQ15" i="8"/>
  <c r="CP15" i="8"/>
  <c r="CO15" i="8"/>
  <c r="CN15" i="8"/>
  <c r="CM15" i="8"/>
  <c r="CL15" i="8"/>
  <c r="CK15" i="8"/>
  <c r="CJ15" i="8"/>
  <c r="CI15" i="8"/>
  <c r="CH15" i="8"/>
  <c r="CG15" i="8"/>
  <c r="CF15" i="8"/>
  <c r="CE15" i="8"/>
  <c r="CD15" i="8"/>
  <c r="CC15" i="8"/>
  <c r="CB15" i="8"/>
  <c r="CA15" i="8"/>
  <c r="BZ15" i="8"/>
  <c r="BY15" i="8"/>
  <c r="BX15" i="8"/>
  <c r="BW15" i="8"/>
  <c r="BV15" i="8"/>
  <c r="BU15" i="8"/>
  <c r="BT15" i="8"/>
  <c r="BS15" i="8"/>
  <c r="BQ15" i="8"/>
  <c r="BP15" i="8"/>
  <c r="BO15" i="8"/>
  <c r="BN15" i="8"/>
  <c r="BM15" i="8"/>
  <c r="BL15" i="8"/>
  <c r="BK15" i="8"/>
  <c r="BJ15" i="8"/>
  <c r="BI15" i="8"/>
  <c r="BH15" i="8"/>
  <c r="BG15"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ET14" i="8"/>
  <c r="ES14" i="8"/>
  <c r="ER14" i="8"/>
  <c r="EQ14" i="8"/>
  <c r="EP14" i="8"/>
  <c r="EO14" i="8"/>
  <c r="EN14" i="8"/>
  <c r="EM14" i="8"/>
  <c r="EL14" i="8"/>
  <c r="EK14" i="8"/>
  <c r="EJ14" i="8"/>
  <c r="EI14" i="8"/>
  <c r="EH14" i="8"/>
  <c r="DG14" i="8"/>
  <c r="DF14" i="8"/>
  <c r="DE14" i="8"/>
  <c r="DD14" i="8"/>
  <c r="DC14" i="8"/>
  <c r="DB14" i="8"/>
  <c r="DA14" i="8"/>
  <c r="CZ14" i="8"/>
  <c r="CY14" i="8"/>
  <c r="CX14" i="8"/>
  <c r="BR14" i="8"/>
  <c r="ET13" i="8"/>
  <c r="ET15" i="8" s="1"/>
  <c r="ES13" i="8"/>
  <c r="ER13" i="8"/>
  <c r="EQ13" i="8"/>
  <c r="EQ15" i="8" s="1"/>
  <c r="EP13" i="8"/>
  <c r="EP15" i="8" s="1"/>
  <c r="EO13" i="8"/>
  <c r="EO15" i="8" s="1"/>
  <c r="EN13" i="8"/>
  <c r="EN15" i="8" s="1"/>
  <c r="EM13" i="8"/>
  <c r="EM15" i="8" s="1"/>
  <c r="EL13" i="8"/>
  <c r="EL15" i="8" s="1"/>
  <c r="EK13" i="8"/>
  <c r="EJ13" i="8"/>
  <c r="EI13" i="8"/>
  <c r="EI15" i="8" s="1"/>
  <c r="EH13" i="8"/>
  <c r="EH15" i="8" s="1"/>
  <c r="DG13" i="8"/>
  <c r="DG15" i="8" s="1"/>
  <c r="DF13" i="8"/>
  <c r="DF15" i="8" s="1"/>
  <c r="DE13" i="8"/>
  <c r="DE15" i="8" s="1"/>
  <c r="DD13" i="8"/>
  <c r="DC13" i="8"/>
  <c r="DC15" i="8" s="1"/>
  <c r="DB13" i="8"/>
  <c r="DB15" i="8" s="1"/>
  <c r="DA13" i="8"/>
  <c r="DA15" i="8" s="1"/>
  <c r="CZ13" i="8"/>
  <c r="CZ15" i="8" s="1"/>
  <c r="CY13" i="8"/>
  <c r="CY15" i="8" s="1"/>
  <c r="CX13" i="8"/>
  <c r="CX15" i="8" s="1"/>
  <c r="BR13" i="8"/>
  <c r="BR15" i="8" s="1"/>
  <c r="ET11" i="8"/>
  <c r="ET17" i="8" s="1"/>
  <c r="ES11" i="8"/>
  <c r="ES17" i="8" s="1"/>
  <c r="ER11" i="8"/>
  <c r="ER17" i="8" s="1"/>
  <c r="EQ11" i="8"/>
  <c r="EQ17" i="8" s="1"/>
  <c r="EP11" i="8"/>
  <c r="EO11" i="8"/>
  <c r="EN11" i="8"/>
  <c r="EN17" i="8" s="1"/>
  <c r="EM11" i="8"/>
  <c r="EM17" i="8" s="1"/>
  <c r="EL11" i="8"/>
  <c r="EL17" i="8" s="1"/>
  <c r="EK11" i="8"/>
  <c r="EK17" i="8" s="1"/>
  <c r="EJ11" i="8"/>
  <c r="EJ17" i="8" s="1"/>
  <c r="EI11" i="8"/>
  <c r="EI17" i="8" s="1"/>
  <c r="EH11" i="8"/>
  <c r="EG11" i="8"/>
  <c r="DG11" i="8"/>
  <c r="DG17" i="8" s="1"/>
  <c r="DF11" i="8"/>
  <c r="DF17" i="8" s="1"/>
  <c r="DE11" i="8"/>
  <c r="DE17" i="8" s="1"/>
  <c r="DD11" i="8"/>
  <c r="DD17" i="8" s="1"/>
  <c r="DC11" i="8"/>
  <c r="DC17" i="8" s="1"/>
  <c r="DB11" i="8"/>
  <c r="DA11" i="8"/>
  <c r="CZ11" i="8"/>
  <c r="CZ17" i="8" s="1"/>
  <c r="CY11" i="8"/>
  <c r="CY17" i="8" s="1"/>
  <c r="BR11" i="8"/>
  <c r="BR17" i="8" s="1"/>
  <c r="EX1" i="8"/>
</calcChain>
</file>

<file path=xl/sharedStrings.xml><?xml version="1.0" encoding="utf-8"?>
<sst xmlns="http://schemas.openxmlformats.org/spreadsheetml/2006/main" count="394" uniqueCount="107">
  <si>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</si>
  <si>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</si>
  <si>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</si>
  <si>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</si>
  <si>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</si>
  <si>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</si>
  <si>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</si>
  <si>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</si>
  <si>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</si>
  <si>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</si>
  <si>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</si>
  <si>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</si>
  <si>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</si>
  <si>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</si>
  <si>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</si>
  <si>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</si>
  <si>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</si>
  <si>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</si>
  <si>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</si>
  <si>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</si>
  <si>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</si>
  <si>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</si>
  <si>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</si>
  <si>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</si>
  <si>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</si>
  <si>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</si>
  <si>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</si>
  <si>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</si>
  <si>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</si>
  <si>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</si>
  <si>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</si>
  <si>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</si>
  <si>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</si>
  <si>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</si>
  <si>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</si>
  <si>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</si>
  <si>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</si>
  <si>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</si>
  <si>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</si>
  <si>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</si>
  <si>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</si>
  <si>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</si>
  <si>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</si>
  <si>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</si>
  <si>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</si>
  <si>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</si>
  <si>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</si>
  <si>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</si>
  <si>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</si>
  <si>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</si>
  <si>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</si>
  <si>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</si>
  <si>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</si>
  <si>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</si>
  <si>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</si>
  <si>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</si>
  <si>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</si>
  <si>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</si>
  <si>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</si>
  <si>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</si>
  <si>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</si>
  <si>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</si>
  <si>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</si>
  <si>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</si>
  <si>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</si>
  <si>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</si>
  <si>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</si>
  <si>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</si>
  <si>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</si>
  <si>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</si>
  <si>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</si>
  <si>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</si>
  <si>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Año 2025</t>
  </si>
  <si>
    <t>30 de junio de 2025</t>
  </si>
  <si>
    <t>Junio (10)</t>
  </si>
  <si>
    <t>(10) Se dispone de 231 EFIS con estructuras D01 validadas al 30 de junio de 2025.
        Se dispone de 166 EFIS que consolidan con información provisional, conforme la última estructura D01 disponible.</t>
  </si>
  <si>
    <t>PATRIMONIO Y COBERTURA DEL FONDO DE SEGURO DE DEPÓSITOS DEL SISTEMA PRIVADO</t>
  </si>
  <si>
    <t>Al 30 de junio de 2025</t>
  </si>
  <si>
    <t>Año 2023</t>
  </si>
  <si>
    <t>Año 2024</t>
  </si>
  <si>
    <t xml:space="preserve">Diciembre (6) </t>
  </si>
  <si>
    <t>Enero (7)</t>
  </si>
  <si>
    <t>Febrero (8)</t>
  </si>
  <si>
    <t>Marzo (8)</t>
  </si>
  <si>
    <t>Mayo (8)</t>
  </si>
  <si>
    <t>Julio (8)</t>
  </si>
  <si>
    <t>Agosto (8)</t>
  </si>
  <si>
    <t>Octubre (11)</t>
  </si>
  <si>
    <t>Valor del Patrimonio Neto del Fideicomiso (2,4,5)</t>
  </si>
  <si>
    <t>Depósitos asegurados (1,4)</t>
  </si>
  <si>
    <t xml:space="preserve">Depósitos cubiertos(3) </t>
  </si>
  <si>
    <r>
      <t>Número de clientes</t>
    </r>
    <r>
      <rPr>
        <b/>
        <i/>
        <vertAlign val="superscript"/>
        <sz val="11"/>
        <rFont val="Calibri"/>
        <family val="2"/>
        <scheme val="minor"/>
      </rPr>
      <t xml:space="preserve"> </t>
    </r>
    <r>
      <rPr>
        <b/>
        <i/>
        <sz val="11"/>
        <rFont val="Calibri"/>
        <family val="2"/>
        <scheme val="minor"/>
      </rPr>
      <t>(en número)</t>
    </r>
  </si>
  <si>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</si>
  <si>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</si>
  <si>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</si>
  <si>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</si>
  <si>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</si>
  <si>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</si>
  <si>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</si>
  <si>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</si>
  <si>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</si>
  <si>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</si>
  <si>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</si>
  <si>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</si>
  <si>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</si>
  <si>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r>
      <rPr>
        <b/>
        <sz val="10"/>
        <color theme="1"/>
        <rFont val="Calibri"/>
        <family val="2"/>
        <scheme val="minor"/>
      </rPr>
      <t>Fuente:</t>
    </r>
    <r>
      <rPr>
        <sz val="10"/>
        <color theme="1"/>
        <rFont val="Calibri"/>
        <family val="2"/>
        <scheme val="minor"/>
      </rPr>
      <t xml:space="preserve"> SB - COSEDE </t>
    </r>
  </si>
  <si>
    <r>
      <t xml:space="preserve">PUBLICACIÓN ESTADÍSTICA MENSUAL 
</t>
    </r>
    <r>
      <rPr>
        <b/>
        <sz val="11"/>
        <color theme="0" tint="-0.499984740745262"/>
        <rFont val="Garamond"/>
        <family val="1"/>
      </rPr>
      <t>(datos al 30 de junio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</si>
</sst>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sz val="8"/>
      <name val="Calibri"/>
      <family val="2"/>
      <scheme val="minor"/>
    </font>
    <font>
      <b/>
      <i/>
      <sz val="10"/>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28">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0" fontId="17" fillId="0" borderId="0" xfId="4" applyBorder="1" applyAlignment="1">
      <alignment vertical="center" wrapText="1"/>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4" fillId="0" borderId="0" xfId="0" applyFont="1" applyAlignment="1">
      <alignment horizontal="left"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7" fillId="0" borderId="0" xfId="4" applyBorder="1" applyAlignment="1">
      <alignment horizontal="left" vertical="center" wrapText="1"/>
    </xf>
    <xf numFmtId="166" fontId="0" fillId="0" borderId="0" xfId="1" applyFont="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9" fillId="7" borderId="8" xfId="0" applyFont="1" applyFill="1" applyBorder="1" applyAlignment="1">
      <alignment horizontal="center" vertical="center" wrapText="1"/>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0" xfId="2" applyNumberFormat="1"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7" fillId="0" borderId="0" xfId="0" applyFont="1"/>
    <xf numFmtId="167" fontId="4" fillId="0" borderId="0" xfId="1" applyNumberFormat="1" applyFont="1" applyBorder="1"/>
    <xf numFmtId="167" fontId="0" fillId="0" borderId="0" xfId="1" applyNumberFormat="1" applyFont="1" applyBorder="1" applyAlignment="1">
      <alignment horizontal="center"/>
    </xf>
    <xf numFmtId="167" fontId="2" fillId="0" borderId="0" xfId="0" applyNumberFormat="1" applyFont="1"/>
    <xf numFmtId="167" fontId="18" fillId="0" borderId="0" xfId="0" applyNumberFormat="1" applyFont="1"/>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5E610402-CB7B-44FA-A612-53FD1B3911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election activeCell="E17" sqref="E17"/>
    </sheetView>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78" t="s">
        <v>106</v>
      </c>
      <c r="H2" s="78"/>
    </row>
    <row r="3" spans="2:8" x14ac:dyDescent="0.3">
      <c r="G3" s="78"/>
      <c r="H3" s="78"/>
    </row>
    <row r="4" spans="2:8" x14ac:dyDescent="0.3">
      <c r="G4" s="78"/>
      <c r="H4" s="78"/>
    </row>
    <row r="5" spans="2:8" ht="24.75" customHeight="1" x14ac:dyDescent="0.3">
      <c r="G5" s="78"/>
      <c r="H5" s="78"/>
    </row>
    <row r="6" spans="2:8" x14ac:dyDescent="0.3">
      <c r="G6" s="78"/>
      <c r="H6" s="78"/>
    </row>
    <row r="8" spans="2:8" ht="18" x14ac:dyDescent="0.35">
      <c r="B8" s="75" t="s">
        <v>34</v>
      </c>
      <c r="C8" s="75"/>
      <c r="D8" s="75"/>
      <c r="E8" s="75"/>
      <c r="F8" s="75"/>
      <c r="G8" s="75"/>
      <c r="H8" s="75"/>
    </row>
    <row r="10" spans="2:8" x14ac:dyDescent="0.3">
      <c r="B10" s="35" t="s">
        <v>35</v>
      </c>
      <c r="C10" s="76" t="s">
        <v>28</v>
      </c>
      <c r="D10" s="76"/>
      <c r="E10" s="76"/>
      <c r="F10" s="76"/>
      <c r="G10" s="76"/>
      <c r="H10" s="76"/>
    </row>
    <row r="11" spans="2:8" x14ac:dyDescent="0.3">
      <c r="B11" s="34"/>
    </row>
    <row r="12" spans="2:8" x14ac:dyDescent="0.3">
      <c r="B12" s="36" t="s">
        <v>36</v>
      </c>
      <c r="C12" s="77" t="s">
        <v>29</v>
      </c>
      <c r="D12" s="77"/>
      <c r="E12" s="77"/>
      <c r="F12" s="77"/>
      <c r="G12" s="77"/>
      <c r="H12" s="77"/>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908C-A62B-4913-BFDF-EBC2D0C4EE63}">
  <dimension ref="A1:FC45"/>
  <sheetViews>
    <sheetView showGridLines="0" zoomScale="94" zoomScaleNormal="94" workbookViewId="0">
      <pane xSplit="3" ySplit="10" topLeftCell="D11" activePane="bottomRight" state="frozen"/>
      <selection activeCell="H24" sqref="H24"/>
      <selection pane="topRight" activeCell="H24" sqref="H24"/>
      <selection pane="bottomLeft" activeCell="H24" sqref="H24"/>
      <selection pane="bottomRight" activeCell="C23" sqref="C23"/>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53" width="18.21875" customWidth="1"/>
    <col min="154" max="155" width="16.88671875" customWidth="1"/>
    <col min="156" max="156" width="15.33203125" customWidth="1"/>
    <col min="157" max="157" width="18.88671875" bestFit="1" customWidth="1"/>
  </cols>
  <sheetData>
    <row r="1" spans="2:159" ht="4.5" customHeight="1" x14ac:dyDescent="0.3">
      <c r="EX1">
        <f>+EN4</f>
        <v>0</v>
      </c>
    </row>
    <row r="3" spans="2:159" ht="18" x14ac:dyDescent="0.3">
      <c r="B3" s="29"/>
      <c r="C3" s="29"/>
      <c r="D3" s="93" t="s">
        <v>26</v>
      </c>
      <c r="E3" s="93"/>
      <c r="F3" s="93"/>
      <c r="G3" s="93"/>
      <c r="H3" s="93"/>
      <c r="I3" s="93"/>
      <c r="J3" s="93"/>
      <c r="K3" s="93"/>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X3" s="29"/>
      <c r="EY3" s="7"/>
    </row>
    <row r="4" spans="2:159" ht="15.6" x14ac:dyDescent="0.3">
      <c r="B4" s="30"/>
      <c r="C4" s="30"/>
      <c r="D4" s="94" t="s">
        <v>76</v>
      </c>
      <c r="E4" s="94"/>
      <c r="F4" s="94"/>
      <c r="G4" s="94"/>
      <c r="H4" s="94"/>
      <c r="I4" s="94"/>
      <c r="J4" s="94"/>
      <c r="K4" s="94"/>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X4" s="30"/>
      <c r="EY4" s="50"/>
    </row>
    <row r="5" spans="2:159" x14ac:dyDescent="0.3">
      <c r="B5" s="4"/>
      <c r="C5" s="4"/>
      <c r="D5" s="94" t="s">
        <v>77</v>
      </c>
      <c r="E5" s="94"/>
      <c r="F5" s="94"/>
      <c r="G5" s="94"/>
      <c r="H5" s="94"/>
      <c r="I5" s="94"/>
      <c r="J5" s="94"/>
      <c r="K5" s="9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X5" s="4"/>
      <c r="EY5" s="8"/>
    </row>
    <row r="6" spans="2:159" x14ac:dyDescent="0.3">
      <c r="D6" s="94" t="s">
        <v>31</v>
      </c>
      <c r="E6" s="94"/>
      <c r="F6" s="94"/>
      <c r="G6" s="94"/>
      <c r="H6" s="94"/>
      <c r="I6" s="94"/>
      <c r="J6" s="94"/>
      <c r="K6" s="94"/>
    </row>
    <row r="7" spans="2:159" x14ac:dyDescent="0.3">
      <c r="D7" s="98" t="s">
        <v>30</v>
      </c>
      <c r="E7" s="98"/>
      <c r="F7" s="51"/>
      <c r="G7" s="51"/>
      <c r="H7" s="51"/>
      <c r="I7" s="51"/>
      <c r="J7" s="51"/>
      <c r="K7" s="51"/>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X7" s="5"/>
    </row>
    <row r="8" spans="2:159" x14ac:dyDescent="0.3">
      <c r="BL8" s="45"/>
      <c r="BM8" s="45"/>
      <c r="BN8" s="45"/>
      <c r="BO8" s="45"/>
      <c r="BP8" s="45"/>
      <c r="BQ8" s="45"/>
      <c r="BR8" s="45"/>
      <c r="BS8" s="99"/>
      <c r="BT8" s="99"/>
      <c r="BU8" s="99"/>
      <c r="BV8" s="99"/>
      <c r="BW8" s="99"/>
      <c r="BX8" s="99"/>
      <c r="BY8" s="99"/>
      <c r="BZ8" s="99"/>
      <c r="CA8" s="99"/>
      <c r="CB8" s="99"/>
      <c r="CC8" s="99"/>
      <c r="CD8" s="99"/>
      <c r="CE8" s="99"/>
      <c r="CF8" s="99"/>
      <c r="CG8" s="99"/>
      <c r="CH8" s="99"/>
      <c r="CI8" s="99"/>
      <c r="EX8" s="45"/>
      <c r="FA8" s="5"/>
    </row>
    <row r="9" spans="2:159" ht="30" customHeight="1" x14ac:dyDescent="0.3">
      <c r="D9" s="100" t="s">
        <v>12</v>
      </c>
      <c r="E9" s="100"/>
      <c r="F9" s="100"/>
      <c r="G9" s="100"/>
      <c r="H9" s="100"/>
      <c r="I9" s="100"/>
      <c r="J9" s="100"/>
      <c r="K9" s="100"/>
      <c r="L9" s="100"/>
      <c r="M9" s="100"/>
      <c r="N9" s="100"/>
      <c r="O9" s="100"/>
      <c r="P9" s="100" t="s">
        <v>22</v>
      </c>
      <c r="Q9" s="100"/>
      <c r="R9" s="100"/>
      <c r="S9" s="100"/>
      <c r="T9" s="100"/>
      <c r="U9" s="100"/>
      <c r="V9" s="100"/>
      <c r="W9" s="100"/>
      <c r="X9" s="100"/>
      <c r="Y9" s="100"/>
      <c r="Z9" s="100"/>
      <c r="AA9" s="100"/>
      <c r="AB9" s="100" t="s">
        <v>23</v>
      </c>
      <c r="AC9" s="100"/>
      <c r="AD9" s="100"/>
      <c r="AE9" s="100"/>
      <c r="AF9" s="100"/>
      <c r="AG9" s="100"/>
      <c r="AH9" s="100"/>
      <c r="AI9" s="100"/>
      <c r="AJ9" s="100"/>
      <c r="AK9" s="100"/>
      <c r="AL9" s="100"/>
      <c r="AM9" s="100"/>
      <c r="AN9" s="101" t="s">
        <v>24</v>
      </c>
      <c r="AO9" s="101"/>
      <c r="AP9" s="101"/>
      <c r="AQ9" s="101"/>
      <c r="AR9" s="101"/>
      <c r="AS9" s="101"/>
      <c r="AT9" s="101"/>
      <c r="AU9" s="101"/>
      <c r="AV9" s="101"/>
      <c r="AW9" s="101"/>
      <c r="AX9" s="101"/>
      <c r="AY9" s="101"/>
      <c r="AZ9" s="101" t="s">
        <v>45</v>
      </c>
      <c r="BA9" s="101"/>
      <c r="BB9" s="101"/>
      <c r="BC9" s="101"/>
      <c r="BD9" s="101"/>
      <c r="BE9" s="101"/>
      <c r="BF9" s="101"/>
      <c r="BG9" s="101"/>
      <c r="BH9" s="101"/>
      <c r="BI9" s="101"/>
      <c r="BJ9" s="101"/>
      <c r="BK9" s="101"/>
      <c r="BL9" s="101" t="s">
        <v>54</v>
      </c>
      <c r="BM9" s="101"/>
      <c r="BN9" s="101"/>
      <c r="BO9" s="101"/>
      <c r="BP9" s="101"/>
      <c r="BQ9" s="101"/>
      <c r="BR9" s="101"/>
      <c r="BS9" s="101"/>
      <c r="BT9" s="101"/>
      <c r="BU9" s="101"/>
      <c r="BV9" s="101"/>
      <c r="BW9" s="101"/>
      <c r="BX9" s="101" t="s">
        <v>56</v>
      </c>
      <c r="BY9" s="101"/>
      <c r="BZ9" s="101"/>
      <c r="CA9" s="101"/>
      <c r="CB9" s="101"/>
      <c r="CC9" s="101"/>
      <c r="CD9" s="101"/>
      <c r="CE9" s="101"/>
      <c r="CF9" s="101"/>
      <c r="CG9" s="101"/>
      <c r="CH9" s="101"/>
      <c r="CI9" s="101"/>
      <c r="CJ9" s="101" t="s">
        <v>60</v>
      </c>
      <c r="CK9" s="101"/>
      <c r="CL9" s="101"/>
      <c r="CM9" s="101"/>
      <c r="CN9" s="101"/>
      <c r="CO9" s="101"/>
      <c r="CP9" s="101"/>
      <c r="CQ9" s="101"/>
      <c r="CR9" s="101"/>
      <c r="CS9" s="101"/>
      <c r="CT9" s="101"/>
      <c r="CU9" s="101"/>
      <c r="CV9" s="101" t="s">
        <v>63</v>
      </c>
      <c r="CW9" s="101"/>
      <c r="CX9" s="101"/>
      <c r="CY9" s="101"/>
      <c r="CZ9" s="101"/>
      <c r="DA9" s="101"/>
      <c r="DB9" s="101"/>
      <c r="DC9" s="101"/>
      <c r="DD9" s="101"/>
      <c r="DE9" s="101"/>
      <c r="DF9" s="101"/>
      <c r="DG9" s="101"/>
      <c r="DH9" s="102" t="s">
        <v>65</v>
      </c>
      <c r="DI9" s="103"/>
      <c r="DJ9" s="103"/>
      <c r="DK9" s="103"/>
      <c r="DL9" s="103"/>
      <c r="DM9" s="103"/>
      <c r="DN9" s="103"/>
      <c r="DO9" s="103"/>
      <c r="DP9" s="103"/>
      <c r="DQ9" s="103"/>
      <c r="DR9" s="103"/>
      <c r="DS9" s="104"/>
      <c r="DT9" s="102" t="s">
        <v>78</v>
      </c>
      <c r="DU9" s="103"/>
      <c r="DV9" s="103"/>
      <c r="DW9" s="103"/>
      <c r="DX9" s="103"/>
      <c r="DY9" s="103"/>
      <c r="DZ9" s="103"/>
      <c r="EA9" s="103"/>
      <c r="EB9" s="103"/>
      <c r="EC9" s="103"/>
      <c r="ED9" s="103"/>
      <c r="EE9" s="104"/>
      <c r="EF9" s="102" t="s">
        <v>79</v>
      </c>
      <c r="EG9" s="103"/>
      <c r="EH9" s="103"/>
      <c r="EI9" s="103"/>
      <c r="EJ9" s="103"/>
      <c r="EK9" s="103"/>
      <c r="EL9" s="103"/>
      <c r="EM9" s="103"/>
      <c r="EN9" s="103"/>
      <c r="EO9" s="103"/>
      <c r="EP9" s="103"/>
      <c r="EQ9" s="103"/>
      <c r="ER9" s="103"/>
      <c r="ES9" s="103"/>
      <c r="ET9" s="103"/>
      <c r="EU9" s="103"/>
      <c r="EV9" s="103"/>
      <c r="EW9" s="104"/>
      <c r="EX9" s="105" t="s">
        <v>55</v>
      </c>
      <c r="EY9" s="106" t="s">
        <v>32</v>
      </c>
      <c r="EZ9" s="106" t="s">
        <v>25</v>
      </c>
      <c r="FA9" s="106" t="s">
        <v>33</v>
      </c>
    </row>
    <row r="10" spans="2:159" ht="21.75" customHeight="1" x14ac:dyDescent="0.3">
      <c r="D10" s="107" t="s">
        <v>13</v>
      </c>
      <c r="E10" s="107" t="s">
        <v>0</v>
      </c>
      <c r="F10" s="107" t="s">
        <v>15</v>
      </c>
      <c r="G10" s="107" t="s">
        <v>16</v>
      </c>
      <c r="H10" s="107" t="s">
        <v>17</v>
      </c>
      <c r="I10" s="107" t="s">
        <v>14</v>
      </c>
      <c r="J10" s="107" t="s">
        <v>4</v>
      </c>
      <c r="K10" s="107" t="s">
        <v>18</v>
      </c>
      <c r="L10" s="107" t="s">
        <v>8</v>
      </c>
      <c r="M10" s="107" t="s">
        <v>9</v>
      </c>
      <c r="N10" s="108" t="s">
        <v>10</v>
      </c>
      <c r="O10" s="108" t="s">
        <v>11</v>
      </c>
      <c r="P10" s="108" t="s">
        <v>19</v>
      </c>
      <c r="Q10" s="108" t="s">
        <v>0</v>
      </c>
      <c r="R10" s="108" t="s">
        <v>15</v>
      </c>
      <c r="S10" s="108" t="s">
        <v>16</v>
      </c>
      <c r="T10" s="108" t="s">
        <v>17</v>
      </c>
      <c r="U10" s="108" t="s">
        <v>20</v>
      </c>
      <c r="V10" s="108" t="s">
        <v>4</v>
      </c>
      <c r="W10" s="108" t="s">
        <v>21</v>
      </c>
      <c r="X10" s="108" t="s">
        <v>8</v>
      </c>
      <c r="Y10" s="108" t="s">
        <v>9</v>
      </c>
      <c r="Z10" s="108" t="s">
        <v>10</v>
      </c>
      <c r="AA10" s="109" t="s">
        <v>11</v>
      </c>
      <c r="AB10" s="109" t="s">
        <v>19</v>
      </c>
      <c r="AC10" s="108" t="s">
        <v>0</v>
      </c>
      <c r="AD10" s="108" t="s">
        <v>15</v>
      </c>
      <c r="AE10" s="108" t="s">
        <v>16</v>
      </c>
      <c r="AF10" s="108" t="s">
        <v>17</v>
      </c>
      <c r="AG10" s="108" t="s">
        <v>20</v>
      </c>
      <c r="AH10" s="108" t="s">
        <v>4</v>
      </c>
      <c r="AI10" s="108" t="s">
        <v>21</v>
      </c>
      <c r="AJ10" s="108" t="s">
        <v>8</v>
      </c>
      <c r="AK10" s="108" t="s">
        <v>9</v>
      </c>
      <c r="AL10" s="108" t="s">
        <v>10</v>
      </c>
      <c r="AM10" s="108" t="s">
        <v>11</v>
      </c>
      <c r="AN10" s="108" t="s">
        <v>19</v>
      </c>
      <c r="AO10" s="108" t="s">
        <v>0</v>
      </c>
      <c r="AP10" s="108" t="s">
        <v>15</v>
      </c>
      <c r="AQ10" s="108" t="s">
        <v>16</v>
      </c>
      <c r="AR10" s="108" t="s">
        <v>17</v>
      </c>
      <c r="AS10" s="108" t="s">
        <v>20</v>
      </c>
      <c r="AT10" s="108" t="s">
        <v>4</v>
      </c>
      <c r="AU10" s="108" t="s">
        <v>21</v>
      </c>
      <c r="AV10" s="108" t="s">
        <v>8</v>
      </c>
      <c r="AW10" s="108" t="s">
        <v>9</v>
      </c>
      <c r="AX10" s="108" t="s">
        <v>10</v>
      </c>
      <c r="AY10" s="108" t="s">
        <v>80</v>
      </c>
      <c r="AZ10" s="108" t="s">
        <v>19</v>
      </c>
      <c r="BA10" s="108" t="s">
        <v>0</v>
      </c>
      <c r="BB10" s="108" t="s">
        <v>15</v>
      </c>
      <c r="BC10" s="108" t="s">
        <v>16</v>
      </c>
      <c r="BD10" s="108" t="s">
        <v>47</v>
      </c>
      <c r="BE10" s="108" t="s">
        <v>20</v>
      </c>
      <c r="BF10" s="108" t="s">
        <v>4</v>
      </c>
      <c r="BG10" s="108" t="s">
        <v>21</v>
      </c>
      <c r="BH10" s="108" t="s">
        <v>8</v>
      </c>
      <c r="BI10" s="108" t="s">
        <v>9</v>
      </c>
      <c r="BJ10" s="108" t="s">
        <v>10</v>
      </c>
      <c r="BK10" s="108" t="s">
        <v>11</v>
      </c>
      <c r="BL10" s="109" t="s">
        <v>19</v>
      </c>
      <c r="BM10" s="109" t="s">
        <v>0</v>
      </c>
      <c r="BN10" s="109" t="s">
        <v>15</v>
      </c>
      <c r="BO10" s="109" t="s">
        <v>16</v>
      </c>
      <c r="BP10" s="109" t="s">
        <v>17</v>
      </c>
      <c r="BQ10" s="109" t="s">
        <v>20</v>
      </c>
      <c r="BR10" s="109" t="s">
        <v>4</v>
      </c>
      <c r="BS10" s="109" t="s">
        <v>21</v>
      </c>
      <c r="BT10" s="109" t="s">
        <v>8</v>
      </c>
      <c r="BU10" s="109" t="s">
        <v>9</v>
      </c>
      <c r="BV10" s="109" t="s">
        <v>10</v>
      </c>
      <c r="BW10" s="109" t="s">
        <v>11</v>
      </c>
      <c r="BX10" s="109" t="s">
        <v>19</v>
      </c>
      <c r="BY10" s="109" t="s">
        <v>0</v>
      </c>
      <c r="BZ10" s="109" t="s">
        <v>15</v>
      </c>
      <c r="CA10" s="109" t="s">
        <v>16</v>
      </c>
      <c r="CB10" s="109" t="s">
        <v>17</v>
      </c>
      <c r="CC10" s="109" t="s">
        <v>20</v>
      </c>
      <c r="CD10" s="109" t="s">
        <v>4</v>
      </c>
      <c r="CE10" s="109" t="s">
        <v>21</v>
      </c>
      <c r="CF10" s="109" t="s">
        <v>8</v>
      </c>
      <c r="CG10" s="109" t="s">
        <v>59</v>
      </c>
      <c r="CH10" s="109" t="s">
        <v>10</v>
      </c>
      <c r="CI10" s="109" t="s">
        <v>11</v>
      </c>
      <c r="CJ10" s="109" t="s">
        <v>81</v>
      </c>
      <c r="CK10" s="109" t="s">
        <v>82</v>
      </c>
      <c r="CL10" s="109" t="s">
        <v>83</v>
      </c>
      <c r="CM10" s="109" t="s">
        <v>50</v>
      </c>
      <c r="CN10" s="109" t="s">
        <v>84</v>
      </c>
      <c r="CO10" s="109" t="s">
        <v>20</v>
      </c>
      <c r="CP10" s="109" t="s">
        <v>85</v>
      </c>
      <c r="CQ10" s="109" t="s">
        <v>86</v>
      </c>
      <c r="CR10" s="109" t="s">
        <v>8</v>
      </c>
      <c r="CS10" s="109" t="s">
        <v>9</v>
      </c>
      <c r="CT10" s="109" t="s">
        <v>10</v>
      </c>
      <c r="CU10" s="109" t="s">
        <v>11</v>
      </c>
      <c r="CV10" s="109" t="s">
        <v>13</v>
      </c>
      <c r="CW10" s="109" t="s">
        <v>0</v>
      </c>
      <c r="CX10" s="109" t="s">
        <v>15</v>
      </c>
      <c r="CY10" s="109" t="s">
        <v>16</v>
      </c>
      <c r="CZ10" s="109" t="s">
        <v>17</v>
      </c>
      <c r="DA10" s="109" t="s">
        <v>20</v>
      </c>
      <c r="DB10" s="109" t="s">
        <v>4</v>
      </c>
      <c r="DC10" s="109" t="s">
        <v>21</v>
      </c>
      <c r="DD10" s="109" t="s">
        <v>8</v>
      </c>
      <c r="DE10" s="109" t="s">
        <v>87</v>
      </c>
      <c r="DF10" s="109" t="s">
        <v>10</v>
      </c>
      <c r="DG10" s="109" t="s">
        <v>11</v>
      </c>
      <c r="DH10" s="109" t="s">
        <v>19</v>
      </c>
      <c r="DI10" s="109" t="s">
        <v>0</v>
      </c>
      <c r="DJ10" s="109" t="s">
        <v>15</v>
      </c>
      <c r="DK10" s="109" t="s">
        <v>16</v>
      </c>
      <c r="DL10" s="109" t="s">
        <v>17</v>
      </c>
      <c r="DM10" s="109" t="s">
        <v>20</v>
      </c>
      <c r="DN10" s="109" t="s">
        <v>4</v>
      </c>
      <c r="DO10" s="109" t="s">
        <v>21</v>
      </c>
      <c r="DP10" s="109" t="s">
        <v>8</v>
      </c>
      <c r="DQ10" s="109" t="s">
        <v>9</v>
      </c>
      <c r="DR10" s="109" t="s">
        <v>10</v>
      </c>
      <c r="DS10" s="109" t="s">
        <v>11</v>
      </c>
      <c r="DT10" s="109" t="s">
        <v>19</v>
      </c>
      <c r="DU10" s="109" t="s">
        <v>0</v>
      </c>
      <c r="DV10" s="109" t="s">
        <v>15</v>
      </c>
      <c r="DW10" s="109" t="s">
        <v>16</v>
      </c>
      <c r="DX10" s="109" t="s">
        <v>17</v>
      </c>
      <c r="DY10" s="109" t="s">
        <v>20</v>
      </c>
      <c r="DZ10" s="109" t="s">
        <v>4</v>
      </c>
      <c r="EA10" s="109" t="s">
        <v>21</v>
      </c>
      <c r="EB10" s="109" t="s">
        <v>8</v>
      </c>
      <c r="EC10" s="109" t="s">
        <v>9</v>
      </c>
      <c r="ED10" s="109" t="s">
        <v>10</v>
      </c>
      <c r="EE10" s="109" t="s">
        <v>11</v>
      </c>
      <c r="EF10" s="109" t="s">
        <v>19</v>
      </c>
      <c r="EG10" s="109" t="s">
        <v>0</v>
      </c>
      <c r="EH10" s="109" t="s">
        <v>15</v>
      </c>
      <c r="EI10" s="109" t="s">
        <v>16</v>
      </c>
      <c r="EJ10" s="109" t="s">
        <v>17</v>
      </c>
      <c r="EK10" s="109" t="s">
        <v>20</v>
      </c>
      <c r="EL10" s="109" t="s">
        <v>4</v>
      </c>
      <c r="EM10" s="109" t="s">
        <v>21</v>
      </c>
      <c r="EN10" s="109" t="s">
        <v>8</v>
      </c>
      <c r="EO10" s="109" t="s">
        <v>9</v>
      </c>
      <c r="EP10" s="109" t="s">
        <v>10</v>
      </c>
      <c r="EQ10" s="109" t="s">
        <v>11</v>
      </c>
      <c r="ER10" s="109" t="s">
        <v>19</v>
      </c>
      <c r="ES10" s="109" t="s">
        <v>0</v>
      </c>
      <c r="ET10" s="109" t="s">
        <v>15</v>
      </c>
      <c r="EU10" s="109" t="s">
        <v>16</v>
      </c>
      <c r="EV10" s="109" t="s">
        <v>17</v>
      </c>
      <c r="EW10" s="109" t="s">
        <v>20</v>
      </c>
      <c r="EX10" s="110"/>
      <c r="EY10" s="106"/>
      <c r="EZ10" s="106"/>
      <c r="FA10" s="106"/>
    </row>
    <row r="11" spans="2:159" s="10" customFormat="1" x14ac:dyDescent="0.3">
      <c r="B11" s="11" t="s">
        <v>88</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111">
        <v>1118833.04669</v>
      </c>
      <c r="AP11" s="111">
        <v>1133971.13078</v>
      </c>
      <c r="AQ11" s="111">
        <v>1148916.96383</v>
      </c>
      <c r="AR11" s="111">
        <v>1164319.7718499999</v>
      </c>
      <c r="AS11" s="111">
        <v>1179435.98841</v>
      </c>
      <c r="AT11" s="111">
        <v>1194604.8214400001</v>
      </c>
      <c r="AU11" s="111">
        <v>1179519.1615800001</v>
      </c>
      <c r="AV11" s="111">
        <v>1194263.3730599999</v>
      </c>
      <c r="AW11" s="111">
        <v>1209408.28364</v>
      </c>
      <c r="AX11" s="111">
        <v>1225001.16102</v>
      </c>
      <c r="AY11" s="111">
        <v>1235529.96306</v>
      </c>
      <c r="AZ11" s="112">
        <v>1212962.2196299999</v>
      </c>
      <c r="BA11" s="112">
        <v>1229098.98756</v>
      </c>
      <c r="BB11" s="112">
        <v>1245162.81935</v>
      </c>
      <c r="BC11" s="112">
        <v>1260965.2733</v>
      </c>
      <c r="BD11" s="112">
        <v>1278301.1664499999</v>
      </c>
      <c r="BE11" s="112">
        <v>1294360.3786299999</v>
      </c>
      <c r="BF11" s="112">
        <v>1310727.05785</v>
      </c>
      <c r="BG11" s="112">
        <v>1327247.78828</v>
      </c>
      <c r="BH11" s="112">
        <v>1341818.7971199998</v>
      </c>
      <c r="BI11" s="112">
        <v>1359498.66035</v>
      </c>
      <c r="BJ11" s="112">
        <v>1375604.88686</v>
      </c>
      <c r="BK11" s="112">
        <v>1391981.5059</v>
      </c>
      <c r="BL11" s="112">
        <v>1407060.7225899999</v>
      </c>
      <c r="BM11" s="112">
        <v>1407060.7226</v>
      </c>
      <c r="BN11" s="112">
        <v>1437423.4697100001</v>
      </c>
      <c r="BO11" s="112">
        <v>1452875.2148599999</v>
      </c>
      <c r="BP11" s="112">
        <v>1468356.64014</v>
      </c>
      <c r="BQ11" s="112">
        <v>1483560.54684</v>
      </c>
      <c r="BR11" s="112">
        <f>1498740966.27/1000</f>
        <v>1498740.96627</v>
      </c>
      <c r="BS11" s="112">
        <v>1513988.5929700001</v>
      </c>
      <c r="BT11" s="112">
        <v>1529308.7025100002</v>
      </c>
      <c r="BU11" s="112">
        <v>1544662.99456</v>
      </c>
      <c r="BV11" s="112">
        <v>1544662.99456</v>
      </c>
      <c r="BW11" s="112">
        <v>1600512.59745</v>
      </c>
      <c r="BX11" s="112">
        <v>1616029.9681599999</v>
      </c>
      <c r="BY11" s="112">
        <v>1631501.4346399999</v>
      </c>
      <c r="BZ11" s="112">
        <v>1646990.7033200001</v>
      </c>
      <c r="CA11" s="112">
        <v>1662754.8817900002</v>
      </c>
      <c r="CB11" s="112">
        <v>1678734.4581100002</v>
      </c>
      <c r="CC11" s="112">
        <v>1694613.6231199999</v>
      </c>
      <c r="CD11" s="112">
        <v>1710540.9056099998</v>
      </c>
      <c r="CE11" s="112">
        <v>1726488.9753399999</v>
      </c>
      <c r="CF11" s="112">
        <v>1742679.90637</v>
      </c>
      <c r="CG11" s="112">
        <v>1758823.0756600001</v>
      </c>
      <c r="CH11" s="112">
        <v>1774945.3194299999</v>
      </c>
      <c r="CI11" s="112">
        <v>1826938.3748300001</v>
      </c>
      <c r="CJ11" s="112">
        <v>1826938.3748300001</v>
      </c>
      <c r="CK11" s="112">
        <v>1860418.1999900001</v>
      </c>
      <c r="CL11" s="112">
        <v>1877337.3846100001</v>
      </c>
      <c r="CM11" s="112">
        <v>1877337.3846100001</v>
      </c>
      <c r="CN11" s="112">
        <v>1877337.38047</v>
      </c>
      <c r="CO11" s="112">
        <v>1877343.20456</v>
      </c>
      <c r="CP11" s="112">
        <v>1944561.6139199999</v>
      </c>
      <c r="CQ11" s="112">
        <v>1961547.44334</v>
      </c>
      <c r="CR11" s="112">
        <v>1978650.7178720001</v>
      </c>
      <c r="CS11" s="112">
        <v>1996023.0040599999</v>
      </c>
      <c r="CT11" s="112">
        <v>2013726.6694199999</v>
      </c>
      <c r="CU11" s="112">
        <v>2075746.78498</v>
      </c>
      <c r="CV11" s="112">
        <v>2075746.78498</v>
      </c>
      <c r="CW11" s="112">
        <v>2075746.78498</v>
      </c>
      <c r="CX11" s="112">
        <v>2075746.78498</v>
      </c>
      <c r="CY11" s="112">
        <f>2131397818.64/1000</f>
        <v>2131397.8186400002</v>
      </c>
      <c r="CZ11" s="112">
        <f>2168807467.47/1000</f>
        <v>2168807.4674699996</v>
      </c>
      <c r="DA11" s="112">
        <f>2187702538.62/1000</f>
        <v>2187702.5386199998</v>
      </c>
      <c r="DB11" s="112">
        <f>2187844677.63/1000</f>
        <v>2187844.6776300003</v>
      </c>
      <c r="DC11" s="112">
        <f>2225915575.76/1000</f>
        <v>2225915.5757600004</v>
      </c>
      <c r="DD11" s="112">
        <f>2245094787.89/1000</f>
        <v>2245094.7878899998</v>
      </c>
      <c r="DE11" s="112">
        <f>2245094787.89/1000</f>
        <v>2245094.7878899998</v>
      </c>
      <c r="DF11" s="112">
        <f>2284322308.53/1000</f>
        <v>2284322.30853</v>
      </c>
      <c r="DG11" s="112">
        <f>2352514799.44/1000</f>
        <v>2352514.7994400002</v>
      </c>
      <c r="DH11" s="112">
        <v>2372815.8936600001</v>
      </c>
      <c r="DI11" s="112">
        <v>2393271.6022600001</v>
      </c>
      <c r="DJ11" s="112">
        <v>2413889.7362100002</v>
      </c>
      <c r="DK11" s="112">
        <v>2434350.0183200003</v>
      </c>
      <c r="DL11" s="112">
        <v>2442982.7443000004</v>
      </c>
      <c r="DM11" s="112">
        <v>2475362.7649099999</v>
      </c>
      <c r="DN11" s="112">
        <v>2496108.7706500003</v>
      </c>
      <c r="DO11" s="112">
        <v>2516650.3578600003</v>
      </c>
      <c r="DP11" s="112">
        <v>2537189.9470900004</v>
      </c>
      <c r="DQ11" s="112">
        <v>2539920.96532</v>
      </c>
      <c r="DR11" s="112">
        <v>2542317.1024499997</v>
      </c>
      <c r="DS11" s="112">
        <v>2601304.7226499999</v>
      </c>
      <c r="DT11" s="112">
        <v>2606484.8843999999</v>
      </c>
      <c r="DU11" s="112">
        <v>2609214.6046799999</v>
      </c>
      <c r="DV11" s="112">
        <v>2612154.9677199996</v>
      </c>
      <c r="DW11" s="112">
        <v>2615034.0560300001</v>
      </c>
      <c r="DX11" s="112">
        <v>2617949.4455800001</v>
      </c>
      <c r="DY11" s="112">
        <v>2620828.8105900004</v>
      </c>
      <c r="DZ11" s="112">
        <v>2623692.7095699999</v>
      </c>
      <c r="EA11" s="112">
        <v>2626563.2141499999</v>
      </c>
      <c r="EB11" s="112">
        <v>2629433.3753899997</v>
      </c>
      <c r="EC11" s="112">
        <v>2632349.0626399997</v>
      </c>
      <c r="ED11" s="112">
        <v>2635268.7287499998</v>
      </c>
      <c r="EE11" s="112">
        <v>2752769.5980199999</v>
      </c>
      <c r="EF11" s="112">
        <v>2755662.59663</v>
      </c>
      <c r="EG11" s="112">
        <f>2758911143.57/1000</f>
        <v>2758911.1435700003</v>
      </c>
      <c r="EH11" s="112">
        <f>2758911143.57/1000</f>
        <v>2758911.1435700003</v>
      </c>
      <c r="EI11" s="112">
        <f>2765414597.23/1000</f>
        <v>2765414.59723</v>
      </c>
      <c r="EJ11" s="112">
        <f>2768707373.57/1000</f>
        <v>2768707.3735700003</v>
      </c>
      <c r="EK11" s="112">
        <f>2772029779.13/1000</f>
        <v>2772029.7791300002</v>
      </c>
      <c r="EL11" s="112">
        <f>2775426601.03/1000</f>
        <v>2775426.60103</v>
      </c>
      <c r="EM11" s="112">
        <f>2778863928.27/1000</f>
        <v>2778863.92827</v>
      </c>
      <c r="EN11" s="112">
        <f>2778863928.27/1000</f>
        <v>2778863.92827</v>
      </c>
      <c r="EO11" s="112">
        <f>2785899264.37/1000</f>
        <v>2785899.26437</v>
      </c>
      <c r="EP11" s="112">
        <f>2789483820.72/1000</f>
        <v>2789483.8207199997</v>
      </c>
      <c r="EQ11" s="112">
        <f>2917435367.18/1000</f>
        <v>2917435.3671800001</v>
      </c>
      <c r="ER11" s="112">
        <f>2922380980.36/1000</f>
        <v>2922380.9803599999</v>
      </c>
      <c r="ES11" s="112">
        <f>2927458065.62/1000</f>
        <v>2927458.06562</v>
      </c>
      <c r="ET11" s="112">
        <f>2932596702.81/1000</f>
        <v>2932596.7028100002</v>
      </c>
      <c r="EU11" s="112">
        <v>2937821.9841499999</v>
      </c>
      <c r="EV11" s="112">
        <v>2943160.5440500001</v>
      </c>
      <c r="EW11" s="112">
        <v>2948472.9342499999</v>
      </c>
      <c r="EX11" s="61">
        <v>1.8049950454586128E-3</v>
      </c>
      <c r="EY11" s="61">
        <v>4.8507135560293957E-3</v>
      </c>
      <c r="EZ11" s="61">
        <v>6.3651248066814103E-2</v>
      </c>
      <c r="FA11" s="61">
        <v>6.0040613495375927E-2</v>
      </c>
      <c r="FB11"/>
      <c r="FC11"/>
    </row>
    <row r="12" spans="2:159"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27"/>
      <c r="FC12"/>
    </row>
    <row r="13" spans="2:159" s="10" customFormat="1" x14ac:dyDescent="0.3">
      <c r="B13" s="113" t="s">
        <v>89</v>
      </c>
      <c r="C13" s="113"/>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13">
        <f>55250791843.67/1000</f>
        <v>55250791.843669996</v>
      </c>
      <c r="EU13" s="13">
        <v>55578425.958629996</v>
      </c>
      <c r="EV13" s="13">
        <v>56303980.077679999</v>
      </c>
      <c r="EW13" s="13">
        <v>57046651.87867</v>
      </c>
      <c r="EX13" s="61">
        <v>1.3190396131239179E-2</v>
      </c>
      <c r="EY13" s="61">
        <v>1.402607783010601E-2</v>
      </c>
      <c r="EZ13" s="61">
        <v>0.1748291625109899</v>
      </c>
      <c r="FA13" s="61">
        <v>0.154278005232654</v>
      </c>
      <c r="FB13" s="114"/>
      <c r="FC13"/>
    </row>
    <row r="14" spans="2:159" s="10" customFormat="1" x14ac:dyDescent="0.3">
      <c r="B14" s="115" t="s">
        <v>5</v>
      </c>
      <c r="C14" s="116"/>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19">
        <f>12210686142.24/1000</f>
        <v>12210686.142239999</v>
      </c>
      <c r="EU14" s="19">
        <v>12735814.44626</v>
      </c>
      <c r="EV14" s="19">
        <v>12686471.621719999</v>
      </c>
      <c r="EW14" s="19">
        <v>12650486.51863</v>
      </c>
      <c r="EX14" s="61">
        <v>-2.836494193420247E-3</v>
      </c>
      <c r="EY14" s="25">
        <v>1.0375697596313849E-2</v>
      </c>
      <c r="EZ14" s="61">
        <v>0.13571079663641306</v>
      </c>
      <c r="FA14" s="61">
        <v>0.12537330375423439</v>
      </c>
      <c r="FB14"/>
      <c r="FC14"/>
    </row>
    <row r="15" spans="2:159" s="10" customFormat="1" x14ac:dyDescent="0.3">
      <c r="B15" s="115" t="s">
        <v>6</v>
      </c>
      <c r="C15" s="116"/>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T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19">
        <f t="shared" si="3"/>
        <v>43040105.701429993</v>
      </c>
      <c r="EU15" s="19">
        <v>42842611.512369998</v>
      </c>
      <c r="EV15" s="19">
        <v>43617508.455959998</v>
      </c>
      <c r="EW15" s="19">
        <v>44396165.360040002</v>
      </c>
      <c r="EX15" s="61">
        <v>1.785193450162792E-2</v>
      </c>
      <c r="EY15" s="25">
        <v>1.5100859186999216E-2</v>
      </c>
      <c r="EZ15" s="61">
        <v>0.18647398676766924</v>
      </c>
      <c r="FA15" s="61">
        <v>0.11354928704332479</v>
      </c>
      <c r="FB15"/>
      <c r="FC15"/>
    </row>
    <row r="16" spans="2:159" s="10" customFormat="1" x14ac:dyDescent="0.3">
      <c r="B16" s="113" t="s">
        <v>90</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13">
        <f>18114590142.24/1000</f>
        <v>18114590.142240003</v>
      </c>
      <c r="EU16" s="13">
        <v>18723270.446259998</v>
      </c>
      <c r="EV16" s="13">
        <v>18748711.621720001</v>
      </c>
      <c r="EW16" s="13">
        <v>18740758.518630002</v>
      </c>
      <c r="EX16" s="61">
        <v>-4.2419464603560275E-4</v>
      </c>
      <c r="EY16" s="61">
        <v>1.0863665362850217E-2</v>
      </c>
      <c r="EZ16" s="61">
        <v>0.13930048226188907</v>
      </c>
      <c r="FA16" s="61">
        <v>0.16669036086271016</v>
      </c>
      <c r="FB16"/>
      <c r="FC16"/>
    </row>
    <row r="17" spans="1:159"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25">
        <f>+ET$11/ET16</f>
        <v>0.16189141900438067</v>
      </c>
      <c r="EU17" s="25">
        <v>0.15690752278466577</v>
      </c>
      <c r="EV17" s="25">
        <v>0.15697934895112517</v>
      </c>
      <c r="EW17" s="25">
        <v>0.15732943420187354</v>
      </c>
      <c r="EX17" s="117"/>
      <c r="EY17" s="117"/>
      <c r="EZ17" s="117"/>
      <c r="FA17" s="117"/>
      <c r="FB17" s="27"/>
      <c r="FC17"/>
    </row>
    <row r="18" spans="1:159"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117"/>
      <c r="DB18" s="117"/>
      <c r="DC18" s="118"/>
      <c r="DD18" s="118"/>
      <c r="DE18" s="118"/>
      <c r="DF18" s="117"/>
      <c r="DG18" s="117"/>
      <c r="DH18" s="118"/>
      <c r="DI18" s="117"/>
      <c r="DJ18" s="117"/>
      <c r="DK18" s="117"/>
      <c r="DL18" s="117"/>
      <c r="DM18" s="117"/>
      <c r="DN18" s="117"/>
      <c r="DO18" s="117"/>
      <c r="DP18" s="117"/>
      <c r="DQ18" s="117"/>
      <c r="DR18" s="117"/>
      <c r="DS18" s="117"/>
      <c r="DT18" s="117"/>
      <c r="DU18" s="117"/>
      <c r="DV18" s="117"/>
      <c r="DW18" s="117"/>
      <c r="DX18" s="117"/>
      <c r="DY18" s="117"/>
      <c r="DZ18" s="117"/>
      <c r="EA18" s="117"/>
      <c r="EB18" s="117"/>
      <c r="EC18" s="117"/>
      <c r="ED18" s="117"/>
      <c r="EE18" s="117"/>
      <c r="EF18" s="117"/>
      <c r="EG18" s="117"/>
      <c r="EH18" s="117"/>
      <c r="EI18" s="117"/>
      <c r="EJ18" s="117"/>
      <c r="EK18" s="117"/>
      <c r="EL18" s="117"/>
      <c r="EM18" s="117"/>
      <c r="EN18" s="117"/>
      <c r="EO18" s="117"/>
      <c r="EP18" s="117"/>
      <c r="EQ18" s="117"/>
      <c r="ER18" s="117"/>
      <c r="ES18" s="117"/>
      <c r="ET18" s="117"/>
      <c r="EU18" s="117"/>
      <c r="EV18" s="117"/>
      <c r="EW18" s="117"/>
      <c r="EX18" s="117"/>
      <c r="EY18" s="117"/>
      <c r="EZ18" s="117"/>
      <c r="FA18" s="117"/>
      <c r="FB18" s="27"/>
      <c r="FC18"/>
    </row>
    <row r="19" spans="1:159" s="10" customFormat="1" ht="16.2" x14ac:dyDescent="0.3">
      <c r="B19" s="113" t="s">
        <v>91</v>
      </c>
      <c r="C19" s="113"/>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13">
        <v>16207438</v>
      </c>
      <c r="EU19" s="13">
        <v>17072065</v>
      </c>
      <c r="EV19" s="13">
        <v>17248184</v>
      </c>
      <c r="EW19" s="13">
        <v>17382694</v>
      </c>
      <c r="EX19" s="61">
        <v>7.7985021495596829E-3</v>
      </c>
      <c r="EY19" s="61">
        <v>7.0774588159776552E-3</v>
      </c>
      <c r="EZ19" s="61">
        <v>8.0727668371232797E-2</v>
      </c>
      <c r="FA19" s="61">
        <v>8.6265899408481728E-2</v>
      </c>
    </row>
    <row r="20" spans="1:159" s="10" customFormat="1" ht="15" customHeight="1" x14ac:dyDescent="0.3">
      <c r="B20" s="119" t="s">
        <v>2</v>
      </c>
      <c r="C20" s="119"/>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28">
        <v>16022941</v>
      </c>
      <c r="EU20" s="28">
        <v>16884957</v>
      </c>
      <c r="EV20" s="28">
        <v>17058739</v>
      </c>
      <c r="EW20" s="28">
        <v>17192373</v>
      </c>
      <c r="EX20" s="61">
        <v>7.8337560589911703E-3</v>
      </c>
      <c r="EY20" s="61">
        <v>7.0259639421113018E-3</v>
      </c>
      <c r="EZ20" s="61">
        <v>8.0038529249613077E-2</v>
      </c>
      <c r="FA20" s="61">
        <v>8.5602764480839477E-2</v>
      </c>
    </row>
    <row r="21" spans="1:159" s="10" customFormat="1" ht="15" customHeight="1" x14ac:dyDescent="0.3">
      <c r="B21" s="119" t="s">
        <v>3</v>
      </c>
      <c r="C21" s="119"/>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120">
        <f>+BZ19-BZ20</f>
        <v>113444</v>
      </c>
      <c r="CA21" s="120">
        <f>+CA19-CA20</f>
        <v>114952</v>
      </c>
      <c r="CB21" s="120">
        <f>+CB19-CB20</f>
        <v>115607</v>
      </c>
      <c r="CC21" s="120">
        <f>+CC19-CC20</f>
        <v>115784</v>
      </c>
      <c r="CD21" s="120">
        <f t="shared" ref="CD21:CE21" si="11">+CD19-CD20</f>
        <v>115996</v>
      </c>
      <c r="CE21" s="120">
        <f t="shared" si="11"/>
        <v>115391</v>
      </c>
      <c r="CF21" s="120">
        <f>+CF19-CF20</f>
        <v>115283</v>
      </c>
      <c r="CG21" s="120">
        <f>+CG19-CG20</f>
        <v>114709</v>
      </c>
      <c r="CH21" s="120">
        <f>+CH19-CH20</f>
        <v>115622</v>
      </c>
      <c r="CI21" s="120">
        <f>+CI19-CI20</f>
        <v>118701</v>
      </c>
      <c r="CJ21" s="120">
        <f t="shared" ref="CJ21:CW21" si="12">+CJ19-CJ20</f>
        <v>118298</v>
      </c>
      <c r="CK21" s="120">
        <f t="shared" si="12"/>
        <v>118579</v>
      </c>
      <c r="CL21" s="120">
        <f t="shared" si="12"/>
        <v>117333</v>
      </c>
      <c r="CM21" s="120">
        <f t="shared" si="12"/>
        <v>117338</v>
      </c>
      <c r="CN21" s="120">
        <f t="shared" si="12"/>
        <v>118304</v>
      </c>
      <c r="CO21" s="120">
        <f t="shared" si="12"/>
        <v>119586</v>
      </c>
      <c r="CP21" s="120">
        <f t="shared" si="12"/>
        <v>120378</v>
      </c>
      <c r="CQ21" s="120">
        <f t="shared" si="12"/>
        <v>120987</v>
      </c>
      <c r="CR21" s="120">
        <f t="shared" si="12"/>
        <v>122785</v>
      </c>
      <c r="CS21" s="120">
        <f t="shared" si="12"/>
        <v>125250</v>
      </c>
      <c r="CT21" s="120">
        <f t="shared" si="12"/>
        <v>126008</v>
      </c>
      <c r="CU21" s="120">
        <f t="shared" si="12"/>
        <v>130847</v>
      </c>
      <c r="CV21" s="120">
        <f t="shared" si="12"/>
        <v>128987</v>
      </c>
      <c r="CW21" s="120">
        <f t="shared" si="12"/>
        <v>128713</v>
      </c>
      <c r="CX21" s="120">
        <v>128671</v>
      </c>
      <c r="CY21" s="120">
        <v>129585</v>
      </c>
      <c r="CZ21" s="120">
        <v>131321</v>
      </c>
      <c r="DA21" s="120">
        <v>131956</v>
      </c>
      <c r="DB21" s="120">
        <v>132843</v>
      </c>
      <c r="DC21" s="120">
        <v>132813</v>
      </c>
      <c r="DD21" s="120">
        <v>133138</v>
      </c>
      <c r="DE21" s="120">
        <v>132698</v>
      </c>
      <c r="DF21" s="120">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28">
        <v>184497</v>
      </c>
      <c r="EU21" s="28">
        <v>187108</v>
      </c>
      <c r="EV21" s="28">
        <v>189445</v>
      </c>
      <c r="EW21" s="28">
        <v>190321</v>
      </c>
      <c r="EX21" s="61">
        <v>4.6240333606060169E-3</v>
      </c>
      <c r="EY21" s="61">
        <v>1.1887915162279494E-2</v>
      </c>
      <c r="EZ21" s="61">
        <v>0.14682984441471736</v>
      </c>
      <c r="FA21" s="61">
        <v>0.15097606184330625</v>
      </c>
    </row>
    <row r="22" spans="1:159"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EX22" s="121"/>
      <c r="EY22" s="122"/>
    </row>
    <row r="23" spans="1:159" ht="15" customHeight="1" x14ac:dyDescent="0.3">
      <c r="A23" s="9"/>
      <c r="B23" s="3" t="s">
        <v>7</v>
      </c>
      <c r="C23" s="123"/>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4"/>
      <c r="BO23" s="124"/>
      <c r="BP23" s="124"/>
      <c r="BQ23" s="124"/>
      <c r="BR23" s="124"/>
      <c r="BS23" s="124"/>
      <c r="BT23" s="124"/>
      <c r="BU23" s="124"/>
      <c r="BV23" s="124"/>
      <c r="BW23" s="124"/>
      <c r="BX23" s="124"/>
      <c r="BY23" s="124"/>
      <c r="BZ23" s="124"/>
      <c r="CA23" s="124"/>
      <c r="CB23" s="124"/>
      <c r="CC23" s="124"/>
      <c r="CD23" s="124"/>
      <c r="CE23" s="124"/>
      <c r="CF23" s="124"/>
      <c r="CG23" s="124"/>
      <c r="CH23" s="124"/>
      <c r="CI23" s="124"/>
      <c r="EX23" s="124"/>
      <c r="EY23" s="124"/>
    </row>
    <row r="24" spans="1:159" ht="12.75" customHeight="1" x14ac:dyDescent="0.3">
      <c r="A24" s="9"/>
      <c r="B24" s="4" t="s">
        <v>92</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X24" s="4"/>
      <c r="EY24" s="4"/>
    </row>
    <row r="25" spans="1:159" ht="12.75" customHeight="1" x14ac:dyDescent="0.3">
      <c r="A25" s="9"/>
      <c r="B25" s="4" t="s">
        <v>93</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X25" s="4"/>
      <c r="EY25" s="4"/>
    </row>
    <row r="26" spans="1:159" ht="15" customHeight="1" x14ac:dyDescent="0.3">
      <c r="A26" s="9"/>
      <c r="B26" s="6" t="s">
        <v>94</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X26" s="6"/>
      <c r="EY26" s="6"/>
    </row>
    <row r="27" spans="1:159" ht="15" customHeight="1" x14ac:dyDescent="0.3">
      <c r="B27" s="6" t="s">
        <v>95</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X27" s="6"/>
      <c r="EY27" s="6"/>
    </row>
    <row r="28" spans="1:159" ht="15" customHeight="1" x14ac:dyDescent="0.3">
      <c r="B28" s="6" t="s">
        <v>96</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X28" s="6"/>
      <c r="EY28" s="6"/>
    </row>
    <row r="29" spans="1:159" ht="15" customHeight="1" x14ac:dyDescent="0.3">
      <c r="B29" s="6" t="s">
        <v>97</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X29" s="6"/>
      <c r="EY29" s="6"/>
    </row>
    <row r="30" spans="1:159" ht="15" customHeight="1" x14ac:dyDescent="0.3">
      <c r="B30" s="6" t="s">
        <v>98</v>
      </c>
      <c r="C30" s="123"/>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EX30" s="124"/>
      <c r="EY30" s="124"/>
    </row>
    <row r="31" spans="1:159" ht="15" customHeight="1" x14ac:dyDescent="0.3">
      <c r="B31" s="6" t="s">
        <v>99</v>
      </c>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R31" s="124"/>
      <c r="BS31" s="124"/>
      <c r="BT31" s="124"/>
      <c r="BU31" s="124"/>
      <c r="BV31" s="124"/>
      <c r="BW31" s="124"/>
      <c r="BX31" s="124"/>
      <c r="BY31" s="124"/>
      <c r="BZ31" s="124"/>
      <c r="CA31" s="124"/>
      <c r="CB31" s="124"/>
      <c r="CC31" s="124"/>
      <c r="CD31" s="124"/>
      <c r="CE31" s="124"/>
      <c r="CF31" s="124"/>
      <c r="CG31" s="124"/>
      <c r="CH31" s="124"/>
      <c r="CI31" s="124"/>
      <c r="EX31" s="124"/>
      <c r="EY31" s="124"/>
    </row>
    <row r="32" spans="1:159" ht="15" customHeight="1" x14ac:dyDescent="0.3">
      <c r="B32" s="6" t="s">
        <v>100</v>
      </c>
      <c r="C32" s="123"/>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4"/>
      <c r="CE32" s="124"/>
      <c r="CF32" s="124"/>
      <c r="CG32" s="124"/>
      <c r="CH32" s="124"/>
      <c r="CI32" s="124"/>
      <c r="EX32" s="124"/>
      <c r="EY32" s="124"/>
    </row>
    <row r="33" spans="2:155" ht="15" customHeight="1" x14ac:dyDescent="0.3">
      <c r="B33" s="6" t="s">
        <v>101</v>
      </c>
      <c r="C33" s="123"/>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EX33" s="124"/>
      <c r="EY33" s="124"/>
    </row>
    <row r="34" spans="2:155" ht="15" customHeight="1" x14ac:dyDescent="0.3">
      <c r="B34" s="6" t="s">
        <v>102</v>
      </c>
      <c r="C34" s="123"/>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EX34" s="124"/>
      <c r="EY34" s="124"/>
    </row>
    <row r="35" spans="2:155" ht="15" customHeight="1" x14ac:dyDescent="0.3">
      <c r="B35" s="6" t="s">
        <v>103</v>
      </c>
      <c r="C35" s="123"/>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EX35" s="124"/>
      <c r="EY35" s="124"/>
    </row>
    <row r="36" spans="2:155" ht="15" customHeight="1" x14ac:dyDescent="0.3">
      <c r="B36" s="6" t="s">
        <v>104</v>
      </c>
      <c r="C36" s="123"/>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EX36" s="124"/>
      <c r="EY36" s="124"/>
    </row>
    <row r="37" spans="2:155" ht="15" customHeight="1" x14ac:dyDescent="0.3">
      <c r="B37" s="4" t="s">
        <v>105</v>
      </c>
      <c r="C37" s="123"/>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EX37" s="124"/>
      <c r="EY37" s="124"/>
    </row>
    <row r="38" spans="2:155" ht="15" customHeight="1" x14ac:dyDescent="0.3">
      <c r="B38" s="6"/>
      <c r="C38" s="123"/>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c r="BT38" s="124"/>
      <c r="BU38" s="124"/>
      <c r="BV38" s="124"/>
      <c r="BW38" s="124"/>
      <c r="BX38" s="124"/>
      <c r="BY38" s="124"/>
      <c r="BZ38" s="124"/>
      <c r="CA38" s="124"/>
      <c r="CB38" s="124"/>
      <c r="CC38" s="124"/>
      <c r="CD38" s="124"/>
      <c r="CE38" s="124"/>
      <c r="CF38" s="124"/>
      <c r="CG38" s="124"/>
      <c r="CH38" s="124"/>
      <c r="CI38" s="124"/>
      <c r="EX38" s="124"/>
      <c r="EY38" s="124"/>
    </row>
    <row r="39" spans="2:155" ht="15" customHeight="1" x14ac:dyDescent="0.3">
      <c r="C39" s="1"/>
      <c r="D39" s="125"/>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X39" s="2"/>
      <c r="EY39" s="2"/>
    </row>
    <row r="40" spans="2:155" s="31" customFormat="1" x14ac:dyDescent="0.3">
      <c r="D40" s="126"/>
    </row>
    <row r="41" spans="2:155" s="31" customFormat="1" x14ac:dyDescent="0.3">
      <c r="D41" s="126"/>
    </row>
    <row r="42" spans="2:155" s="31" customFormat="1" x14ac:dyDescent="0.3">
      <c r="D42" s="126"/>
    </row>
    <row r="43" spans="2:155" s="31" customFormat="1" x14ac:dyDescent="0.3">
      <c r="D43" s="126"/>
    </row>
    <row r="44" spans="2:155" s="38" customFormat="1" x14ac:dyDescent="0.3">
      <c r="D44" s="127"/>
    </row>
    <row r="45" spans="2:155" s="38" customFormat="1" x14ac:dyDescent="0.3"/>
  </sheetData>
  <mergeCells count="23">
    <mergeCell ref="EY9:EY10"/>
    <mergeCell ref="EZ9:EZ10"/>
    <mergeCell ref="FA9:FA10"/>
    <mergeCell ref="B20:C20"/>
    <mergeCell ref="B21:C21"/>
    <mergeCell ref="CJ9:CU9"/>
    <mergeCell ref="CV9:DG9"/>
    <mergeCell ref="DH9:DS9"/>
    <mergeCell ref="DT9:EE9"/>
    <mergeCell ref="EF9:EW9"/>
    <mergeCell ref="EX9:EX10"/>
    <mergeCell ref="P9:AA9"/>
    <mergeCell ref="AB9:AM9"/>
    <mergeCell ref="AN9:AY9"/>
    <mergeCell ref="AZ9:BK9"/>
    <mergeCell ref="BL9:BW9"/>
    <mergeCell ref="BX9:CI9"/>
    <mergeCell ref="D3:K3"/>
    <mergeCell ref="D4:K4"/>
    <mergeCell ref="D5:K5"/>
    <mergeCell ref="D6:K6"/>
    <mergeCell ref="D7:E7"/>
    <mergeCell ref="D9:O9"/>
  </mergeCells>
  <hyperlinks>
    <hyperlink ref="D7:E7" location="ÍNDICE!A1" display="&lt;- Volver a índice" xr:uid="{FCB738F3-A735-4AC1-AD99-614BFCA5A612}"/>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3810DE0D-51C7-4B6B-9F4E-481AEF17B39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EX11 EX13:EX21</xm:sqref>
        </x14:conditionalFormatting>
        <x14:conditionalFormatting xmlns:xm="http://schemas.microsoft.com/office/excel/2006/main">
          <x14:cfRule type="iconSet" priority="1" id="{373778D2-D480-4AF6-95DE-B17D201AE75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EX17:FA18</xm:sqref>
        </x14:conditionalFormatting>
        <x14:conditionalFormatting xmlns:xm="http://schemas.microsoft.com/office/excel/2006/main">
          <x14:cfRule type="iconSet" priority="4" id="{FEE0D748-F1C5-46EA-A296-CD1BB8B4633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EY11:FA11 EY13:FA21 EX17:EX18</xm:sqref>
        </x14:conditionalFormatting>
        <x14:conditionalFormatting xmlns:xm="http://schemas.microsoft.com/office/excel/2006/main">
          <x14:cfRule type="iconSet" priority="2" id="{27AA12E4-45F1-460C-98D0-84F58A24F25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FB17:FB18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F111"/>
  <sheetViews>
    <sheetView showGridLines="0" zoomScale="92" zoomScaleNormal="92" workbookViewId="0">
      <pane xSplit="3" ySplit="10" topLeftCell="EP11" activePane="bottomRight" state="frozen"/>
      <selection pane="topRight" activeCell="D1" sqref="D1"/>
      <selection pane="bottomLeft" activeCell="A11" sqref="A11"/>
      <selection pane="bottomRight"/>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53" width="13.109375" customWidth="1"/>
    <col min="154" max="156" width="16.5546875" customWidth="1"/>
    <col min="157" max="157" width="18.88671875" bestFit="1" customWidth="1"/>
  </cols>
  <sheetData>
    <row r="1" spans="2:162" ht="4.5" customHeight="1" x14ac:dyDescent="0.3"/>
    <row r="2" spans="2:162" x14ac:dyDescent="0.3">
      <c r="AH2" s="42"/>
    </row>
    <row r="3" spans="2:162" ht="18" x14ac:dyDescent="0.3">
      <c r="B3" s="29"/>
      <c r="C3" s="29"/>
      <c r="D3" s="93" t="s">
        <v>26</v>
      </c>
      <c r="E3" s="93"/>
      <c r="F3" s="93"/>
      <c r="G3" s="93"/>
      <c r="H3" s="93"/>
      <c r="I3" s="93"/>
      <c r="J3" s="93"/>
      <c r="K3" s="93"/>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7"/>
      <c r="EY3" s="7"/>
      <c r="EZ3" s="7"/>
    </row>
    <row r="4" spans="2:162" ht="15.6" x14ac:dyDescent="0.3">
      <c r="B4" s="30"/>
      <c r="C4" s="30"/>
      <c r="D4" s="94" t="s">
        <v>27</v>
      </c>
      <c r="E4" s="94"/>
      <c r="F4" s="94"/>
      <c r="G4" s="94"/>
      <c r="H4" s="94"/>
      <c r="I4" s="94"/>
      <c r="J4" s="94"/>
      <c r="K4" s="94"/>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50"/>
      <c r="EY4" s="50"/>
      <c r="EZ4" s="50"/>
    </row>
    <row r="5" spans="2:162" x14ac:dyDescent="0.3">
      <c r="B5" s="4"/>
      <c r="C5" s="4"/>
      <c r="D5" s="94" t="s">
        <v>73</v>
      </c>
      <c r="E5" s="94"/>
      <c r="F5" s="94"/>
      <c r="G5" s="94"/>
      <c r="H5" s="94"/>
      <c r="I5" s="94"/>
      <c r="J5" s="94"/>
      <c r="K5" s="9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8"/>
      <c r="EY5" s="8"/>
      <c r="EZ5" s="8"/>
    </row>
    <row r="6" spans="2:162" x14ac:dyDescent="0.3">
      <c r="D6" s="94" t="s">
        <v>31</v>
      </c>
      <c r="E6" s="94"/>
      <c r="F6" s="94"/>
      <c r="G6" s="94"/>
      <c r="H6" s="94"/>
      <c r="I6" s="94"/>
      <c r="J6" s="94"/>
      <c r="K6" s="94"/>
      <c r="AY6" s="45"/>
      <c r="AZ6" s="45"/>
      <c r="BA6" s="45"/>
      <c r="BB6" s="45"/>
      <c r="BC6" s="45"/>
      <c r="BD6" s="45"/>
      <c r="BE6" s="45"/>
      <c r="BF6" s="45"/>
      <c r="BG6" s="45"/>
      <c r="BH6" s="45"/>
      <c r="BI6" s="45"/>
      <c r="BJ6" s="45"/>
      <c r="BK6" s="45"/>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row>
    <row r="7" spans="2:162" x14ac:dyDescent="0.3">
      <c r="F7" s="51"/>
      <c r="G7" s="51"/>
      <c r="H7" s="51"/>
      <c r="I7" s="51"/>
      <c r="J7" s="51"/>
      <c r="K7" s="51"/>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row>
    <row r="8" spans="2:162" x14ac:dyDescent="0.3">
      <c r="C8" s="73" t="s">
        <v>30</v>
      </c>
      <c r="D8" s="73"/>
      <c r="FA8" s="5"/>
    </row>
    <row r="9" spans="2:162" ht="29.25" customHeight="1" x14ac:dyDescent="0.3">
      <c r="D9" s="87" t="s">
        <v>12</v>
      </c>
      <c r="E9" s="88"/>
      <c r="F9" s="88"/>
      <c r="G9" s="88"/>
      <c r="H9" s="88"/>
      <c r="I9" s="88"/>
      <c r="J9" s="88"/>
      <c r="K9" s="88"/>
      <c r="L9" s="88"/>
      <c r="M9" s="88"/>
      <c r="N9" s="88"/>
      <c r="O9" s="89"/>
      <c r="P9" s="87" t="s">
        <v>22</v>
      </c>
      <c r="Q9" s="88"/>
      <c r="R9" s="88"/>
      <c r="S9" s="88"/>
      <c r="T9" s="88"/>
      <c r="U9" s="88"/>
      <c r="V9" s="88"/>
      <c r="W9" s="88"/>
      <c r="X9" s="88"/>
      <c r="Y9" s="88"/>
      <c r="Z9" s="88"/>
      <c r="AA9" s="89"/>
      <c r="AB9" s="90" t="s">
        <v>23</v>
      </c>
      <c r="AC9" s="91"/>
      <c r="AD9" s="91"/>
      <c r="AE9" s="91"/>
      <c r="AF9" s="91"/>
      <c r="AG9" s="91"/>
      <c r="AH9" s="91"/>
      <c r="AI9" s="91"/>
      <c r="AJ9" s="91"/>
      <c r="AK9" s="91"/>
      <c r="AL9" s="91"/>
      <c r="AM9" s="92"/>
      <c r="AN9" s="82" t="s">
        <v>24</v>
      </c>
      <c r="AO9" s="83"/>
      <c r="AP9" s="83"/>
      <c r="AQ9" s="83"/>
      <c r="AR9" s="83"/>
      <c r="AS9" s="83"/>
      <c r="AT9" s="83"/>
      <c r="AU9" s="83"/>
      <c r="AV9" s="83"/>
      <c r="AW9" s="83"/>
      <c r="AX9" s="83"/>
      <c r="AY9" s="84"/>
      <c r="AZ9" s="82" t="s">
        <v>45</v>
      </c>
      <c r="BA9" s="83"/>
      <c r="BB9" s="83"/>
      <c r="BC9" s="83"/>
      <c r="BD9" s="83"/>
      <c r="BE9" s="83"/>
      <c r="BF9" s="83"/>
      <c r="BG9" s="83"/>
      <c r="BH9" s="83"/>
      <c r="BI9" s="83"/>
      <c r="BJ9" s="83"/>
      <c r="BK9" s="84"/>
      <c r="BL9" s="82" t="s">
        <v>54</v>
      </c>
      <c r="BM9" s="83"/>
      <c r="BN9" s="83"/>
      <c r="BO9" s="83"/>
      <c r="BP9" s="83"/>
      <c r="BQ9" s="83"/>
      <c r="BR9" s="83"/>
      <c r="BS9" s="83"/>
      <c r="BT9" s="83"/>
      <c r="BU9" s="83"/>
      <c r="BV9" s="83"/>
      <c r="BW9" s="84"/>
      <c r="BX9" s="82" t="s">
        <v>56</v>
      </c>
      <c r="BY9" s="83"/>
      <c r="BZ9" s="83"/>
      <c r="CA9" s="83"/>
      <c r="CB9" s="83"/>
      <c r="CC9" s="83"/>
      <c r="CD9" s="83"/>
      <c r="CE9" s="83"/>
      <c r="CF9" s="83"/>
      <c r="CG9" s="83"/>
      <c r="CH9" s="83"/>
      <c r="CI9" s="95"/>
      <c r="CJ9" s="96" t="s">
        <v>60</v>
      </c>
      <c r="CK9" s="97"/>
      <c r="CL9" s="97"/>
      <c r="CM9" s="97"/>
      <c r="CN9" s="97"/>
      <c r="CO9" s="97"/>
      <c r="CP9" s="97"/>
      <c r="CQ9" s="97"/>
      <c r="CR9" s="97"/>
      <c r="CS9" s="97"/>
      <c r="CT9" s="97"/>
      <c r="CU9" s="95"/>
      <c r="CV9" s="82" t="s">
        <v>63</v>
      </c>
      <c r="CW9" s="83"/>
      <c r="CX9" s="83"/>
      <c r="CY9" s="83"/>
      <c r="CZ9" s="83"/>
      <c r="DA9" s="83"/>
      <c r="DB9" s="83"/>
      <c r="DC9" s="83"/>
      <c r="DD9" s="83"/>
      <c r="DE9" s="83"/>
      <c r="DF9" s="83"/>
      <c r="DG9" s="84"/>
      <c r="DH9" s="96" t="s">
        <v>65</v>
      </c>
      <c r="DI9" s="97"/>
      <c r="DJ9" s="97"/>
      <c r="DK9" s="97"/>
      <c r="DL9" s="97"/>
      <c r="DM9" s="97"/>
      <c r="DN9" s="97"/>
      <c r="DO9" s="97"/>
      <c r="DP9" s="97"/>
      <c r="DQ9" s="97"/>
      <c r="DR9" s="97"/>
      <c r="DS9" s="95"/>
      <c r="DT9" s="82">
        <v>2023</v>
      </c>
      <c r="DU9" s="83"/>
      <c r="DV9" s="83"/>
      <c r="DW9" s="83"/>
      <c r="DX9" s="83"/>
      <c r="DY9" s="83"/>
      <c r="DZ9" s="83"/>
      <c r="EA9" s="83"/>
      <c r="EB9" s="83"/>
      <c r="EC9" s="83"/>
      <c r="ED9" s="83"/>
      <c r="EE9" s="84"/>
      <c r="EF9" s="82">
        <v>2024</v>
      </c>
      <c r="EG9" s="83"/>
      <c r="EH9" s="83"/>
      <c r="EI9" s="83"/>
      <c r="EJ9" s="83"/>
      <c r="EK9" s="83"/>
      <c r="EL9" s="83"/>
      <c r="EM9" s="83"/>
      <c r="EN9" s="83"/>
      <c r="EO9" s="83"/>
      <c r="EP9" s="83"/>
      <c r="EQ9" s="84"/>
      <c r="ER9" s="82" t="s">
        <v>72</v>
      </c>
      <c r="ES9" s="83"/>
      <c r="ET9" s="83"/>
      <c r="EU9" s="83"/>
      <c r="EV9" s="83"/>
      <c r="EW9" s="84"/>
      <c r="EX9" s="80" t="s">
        <v>55</v>
      </c>
      <c r="EY9" s="80" t="s">
        <v>32</v>
      </c>
      <c r="EZ9" s="80" t="s">
        <v>25</v>
      </c>
      <c r="FA9" s="80" t="s">
        <v>33</v>
      </c>
    </row>
    <row r="10" spans="2:162" ht="21.75" customHeight="1" x14ac:dyDescent="0.3">
      <c r="D10" s="67" t="s">
        <v>13</v>
      </c>
      <c r="E10" s="67" t="s">
        <v>0</v>
      </c>
      <c r="F10" s="67" t="s">
        <v>15</v>
      </c>
      <c r="G10" s="67" t="s">
        <v>16</v>
      </c>
      <c r="H10" s="68" t="s">
        <v>17</v>
      </c>
      <c r="I10" s="68" t="s">
        <v>14</v>
      </c>
      <c r="J10" s="68" t="s">
        <v>4</v>
      </c>
      <c r="K10" s="68" t="s">
        <v>18</v>
      </c>
      <c r="L10" s="68" t="s">
        <v>8</v>
      </c>
      <c r="M10" s="68" t="s">
        <v>9</v>
      </c>
      <c r="N10" s="69" t="s">
        <v>10</v>
      </c>
      <c r="O10" s="69" t="s">
        <v>11</v>
      </c>
      <c r="P10" s="69" t="s">
        <v>19</v>
      </c>
      <c r="Q10" s="69" t="s">
        <v>0</v>
      </c>
      <c r="R10" s="69" t="s">
        <v>15</v>
      </c>
      <c r="S10" s="69" t="s">
        <v>16</v>
      </c>
      <c r="T10" s="69" t="s">
        <v>17</v>
      </c>
      <c r="U10" s="69" t="s">
        <v>20</v>
      </c>
      <c r="V10" s="69" t="s">
        <v>4</v>
      </c>
      <c r="W10" s="69" t="s">
        <v>21</v>
      </c>
      <c r="X10" s="69" t="s">
        <v>8</v>
      </c>
      <c r="Y10" s="69" t="s">
        <v>9</v>
      </c>
      <c r="Z10" s="69" t="s">
        <v>10</v>
      </c>
      <c r="AA10" s="70" t="s">
        <v>11</v>
      </c>
      <c r="AB10" s="70" t="s">
        <v>19</v>
      </c>
      <c r="AC10" s="69" t="s">
        <v>0</v>
      </c>
      <c r="AD10" s="69" t="s">
        <v>15</v>
      </c>
      <c r="AE10" s="69" t="s">
        <v>16</v>
      </c>
      <c r="AF10" s="69" t="s">
        <v>17</v>
      </c>
      <c r="AG10" s="71" t="s">
        <v>20</v>
      </c>
      <c r="AH10" s="71" t="s">
        <v>4</v>
      </c>
      <c r="AI10" s="71" t="s">
        <v>21</v>
      </c>
      <c r="AJ10" s="71" t="s">
        <v>8</v>
      </c>
      <c r="AK10" s="71" t="s">
        <v>9</v>
      </c>
      <c r="AL10" s="71" t="s">
        <v>10</v>
      </c>
      <c r="AM10" s="71" t="s">
        <v>11</v>
      </c>
      <c r="AN10" s="71" t="s">
        <v>19</v>
      </c>
      <c r="AO10" s="71" t="s">
        <v>0</v>
      </c>
      <c r="AP10" s="71" t="s">
        <v>15</v>
      </c>
      <c r="AQ10" s="71" t="s">
        <v>38</v>
      </c>
      <c r="AR10" s="71" t="s">
        <v>17</v>
      </c>
      <c r="AS10" s="71" t="s">
        <v>20</v>
      </c>
      <c r="AT10" s="71" t="s">
        <v>4</v>
      </c>
      <c r="AU10" s="71" t="s">
        <v>21</v>
      </c>
      <c r="AV10" s="71" t="s">
        <v>8</v>
      </c>
      <c r="AW10" s="71" t="s">
        <v>9</v>
      </c>
      <c r="AX10" s="71" t="s">
        <v>39</v>
      </c>
      <c r="AY10" s="71" t="s">
        <v>49</v>
      </c>
      <c r="AZ10" s="71" t="s">
        <v>19</v>
      </c>
      <c r="BA10" s="71" t="s">
        <v>0</v>
      </c>
      <c r="BB10" s="71" t="s">
        <v>15</v>
      </c>
      <c r="BC10" s="71" t="s">
        <v>50</v>
      </c>
      <c r="BD10" s="71" t="s">
        <v>17</v>
      </c>
      <c r="BE10" s="71" t="s">
        <v>20</v>
      </c>
      <c r="BF10" s="71" t="s">
        <v>4</v>
      </c>
      <c r="BG10" s="71" t="s">
        <v>21</v>
      </c>
      <c r="BH10" s="71" t="s">
        <v>8</v>
      </c>
      <c r="BI10" s="71" t="s">
        <v>9</v>
      </c>
      <c r="BJ10" s="71" t="s">
        <v>10</v>
      </c>
      <c r="BK10" s="71" t="s">
        <v>11</v>
      </c>
      <c r="BL10" s="71" t="s">
        <v>19</v>
      </c>
      <c r="BM10" s="71" t="s">
        <v>0</v>
      </c>
      <c r="BN10" s="71" t="s">
        <v>15</v>
      </c>
      <c r="BO10" s="71" t="s">
        <v>16</v>
      </c>
      <c r="BP10" s="71" t="s">
        <v>17</v>
      </c>
      <c r="BQ10" s="71" t="s">
        <v>20</v>
      </c>
      <c r="BR10" s="71" t="s">
        <v>4</v>
      </c>
      <c r="BS10" s="71" t="s">
        <v>21</v>
      </c>
      <c r="BT10" s="71" t="s">
        <v>8</v>
      </c>
      <c r="BU10" s="71" t="s">
        <v>9</v>
      </c>
      <c r="BV10" s="71" t="s">
        <v>39</v>
      </c>
      <c r="BW10" s="71" t="s">
        <v>11</v>
      </c>
      <c r="BX10" s="72" t="s">
        <v>13</v>
      </c>
      <c r="BY10" s="72" t="s">
        <v>57</v>
      </c>
      <c r="BZ10" s="72" t="s">
        <v>58</v>
      </c>
      <c r="CA10" s="72" t="s">
        <v>38</v>
      </c>
      <c r="CB10" s="72" t="s">
        <v>47</v>
      </c>
      <c r="CC10" s="72" t="s">
        <v>20</v>
      </c>
      <c r="CD10" s="72" t="s">
        <v>4</v>
      </c>
      <c r="CE10" s="72" t="s">
        <v>21</v>
      </c>
      <c r="CF10" s="72" t="s">
        <v>8</v>
      </c>
      <c r="CG10" s="72" t="s">
        <v>59</v>
      </c>
      <c r="CH10" s="72" t="s">
        <v>10</v>
      </c>
      <c r="CI10" s="71" t="s">
        <v>61</v>
      </c>
      <c r="CJ10" s="71" t="s">
        <v>19</v>
      </c>
      <c r="CK10" s="71" t="s">
        <v>57</v>
      </c>
      <c r="CL10" s="71" t="s">
        <v>58</v>
      </c>
      <c r="CM10" s="71" t="s">
        <v>16</v>
      </c>
      <c r="CN10" s="71" t="s">
        <v>17</v>
      </c>
      <c r="CO10" s="71" t="s">
        <v>20</v>
      </c>
      <c r="CP10" s="71" t="s">
        <v>4</v>
      </c>
      <c r="CQ10" s="71" t="s">
        <v>18</v>
      </c>
      <c r="CR10" s="71" t="s">
        <v>62</v>
      </c>
      <c r="CS10" s="71" t="s">
        <v>9</v>
      </c>
      <c r="CT10" s="71" t="s">
        <v>39</v>
      </c>
      <c r="CU10" s="71" t="s">
        <v>11</v>
      </c>
      <c r="CV10" s="71" t="s">
        <v>19</v>
      </c>
      <c r="CW10" s="71" t="s">
        <v>0</v>
      </c>
      <c r="CX10" s="71" t="s">
        <v>15</v>
      </c>
      <c r="CY10" s="71" t="s">
        <v>16</v>
      </c>
      <c r="CZ10" s="71" t="s">
        <v>64</v>
      </c>
      <c r="DA10" s="71" t="s">
        <v>20</v>
      </c>
      <c r="DB10" s="71" t="s">
        <v>4</v>
      </c>
      <c r="DC10" s="71" t="s">
        <v>21</v>
      </c>
      <c r="DD10" s="71" t="s">
        <v>8</v>
      </c>
      <c r="DE10" s="71" t="s">
        <v>9</v>
      </c>
      <c r="DF10" s="71" t="s">
        <v>10</v>
      </c>
      <c r="DG10" s="71" t="s">
        <v>11</v>
      </c>
      <c r="DH10" s="71" t="s">
        <v>19</v>
      </c>
      <c r="DI10" s="71" t="s">
        <v>0</v>
      </c>
      <c r="DJ10" s="71" t="s">
        <v>15</v>
      </c>
      <c r="DK10" s="71" t="s">
        <v>16</v>
      </c>
      <c r="DL10" s="71" t="s">
        <v>17</v>
      </c>
      <c r="DM10" s="71" t="s">
        <v>20</v>
      </c>
      <c r="DN10" s="71" t="s">
        <v>66</v>
      </c>
      <c r="DO10" s="71" t="s">
        <v>21</v>
      </c>
      <c r="DP10" s="71" t="s">
        <v>8</v>
      </c>
      <c r="DQ10" s="71" t="s">
        <v>9</v>
      </c>
      <c r="DR10" s="71" t="s">
        <v>10</v>
      </c>
      <c r="DS10" s="71" t="s">
        <v>11</v>
      </c>
      <c r="DT10" s="71" t="s">
        <v>19</v>
      </c>
      <c r="DU10" s="71" t="s">
        <v>0</v>
      </c>
      <c r="DV10" s="71" t="s">
        <v>15</v>
      </c>
      <c r="DW10" s="71" t="s">
        <v>16</v>
      </c>
      <c r="DX10" s="71" t="s">
        <v>17</v>
      </c>
      <c r="DY10" s="71" t="s">
        <v>20</v>
      </c>
      <c r="DZ10" s="71" t="s">
        <v>4</v>
      </c>
      <c r="EA10" s="71" t="s">
        <v>21</v>
      </c>
      <c r="EB10" s="71" t="s">
        <v>8</v>
      </c>
      <c r="EC10" s="71" t="s">
        <v>9</v>
      </c>
      <c r="ED10" s="71" t="s">
        <v>39</v>
      </c>
      <c r="EE10" s="71" t="s">
        <v>11</v>
      </c>
      <c r="EF10" s="71" t="s">
        <v>19</v>
      </c>
      <c r="EG10" s="71" t="s">
        <v>0</v>
      </c>
      <c r="EH10" s="71" t="s">
        <v>15</v>
      </c>
      <c r="EI10" s="71" t="s">
        <v>16</v>
      </c>
      <c r="EJ10" s="71" t="s">
        <v>17</v>
      </c>
      <c r="EK10" s="71" t="s">
        <v>20</v>
      </c>
      <c r="EL10" s="71" t="s">
        <v>4</v>
      </c>
      <c r="EM10" s="71" t="s">
        <v>18</v>
      </c>
      <c r="EN10" s="71" t="s">
        <v>8</v>
      </c>
      <c r="EO10" s="71" t="s">
        <v>9</v>
      </c>
      <c r="EP10" s="71" t="s">
        <v>10</v>
      </c>
      <c r="EQ10" s="71" t="s">
        <v>11</v>
      </c>
      <c r="ER10" s="71" t="s">
        <v>13</v>
      </c>
      <c r="ES10" s="71" t="s">
        <v>0</v>
      </c>
      <c r="ET10" s="71" t="s">
        <v>15</v>
      </c>
      <c r="EU10" s="71" t="s">
        <v>16</v>
      </c>
      <c r="EV10" s="71" t="s">
        <v>17</v>
      </c>
      <c r="EW10" s="71" t="s">
        <v>74</v>
      </c>
      <c r="EX10" s="81"/>
      <c r="EY10" s="81"/>
      <c r="EZ10" s="81"/>
      <c r="FA10" s="81"/>
    </row>
    <row r="11" spans="2:162" s="10" customFormat="1" x14ac:dyDescent="0.3">
      <c r="B11" s="11" t="s">
        <v>51</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49">
        <v>342935.64020999998</v>
      </c>
      <c r="BZ11" s="49">
        <v>353850</v>
      </c>
      <c r="CA11" s="49">
        <v>353992</v>
      </c>
      <c r="CB11" s="49">
        <v>359643.57799999998</v>
      </c>
      <c r="CC11" s="49">
        <v>365322.63381000003</v>
      </c>
      <c r="CD11" s="49">
        <v>371335.58199999999</v>
      </c>
      <c r="CE11" s="49">
        <v>377333.32714000001</v>
      </c>
      <c r="CF11" s="49">
        <v>383175</v>
      </c>
      <c r="CG11" s="49">
        <v>389235.59213</v>
      </c>
      <c r="CH11" s="49">
        <v>395609.05676000001</v>
      </c>
      <c r="CI11" s="49">
        <v>411765.85243000003</v>
      </c>
      <c r="CJ11" s="49">
        <v>411946.16123000003</v>
      </c>
      <c r="CK11" s="49">
        <v>418227.66969999997</v>
      </c>
      <c r="CL11" s="49">
        <v>430667.85499999998</v>
      </c>
      <c r="CM11" s="49">
        <v>431024.61433000001</v>
      </c>
      <c r="CN11" s="49">
        <v>431024.61433000001</v>
      </c>
      <c r="CO11" s="49">
        <v>431024.61433000001</v>
      </c>
      <c r="CP11" s="49">
        <v>450827.95924</v>
      </c>
      <c r="CQ11" s="49">
        <v>462277.23356999998</v>
      </c>
      <c r="CR11" s="49">
        <v>462996.25101000001</v>
      </c>
      <c r="CS11" s="49">
        <v>475057.08323000005</v>
      </c>
      <c r="CT11" s="49">
        <v>482544.16811000003</v>
      </c>
      <c r="CU11" s="49">
        <v>489858.94851000002</v>
      </c>
      <c r="CV11" s="49">
        <v>496246.48700000002</v>
      </c>
      <c r="CW11" s="49">
        <v>496246.48700000002</v>
      </c>
      <c r="CX11" s="49">
        <v>496743.32387000002</v>
      </c>
      <c r="CY11" s="49">
        <v>519249.83013000002</v>
      </c>
      <c r="CZ11" s="49">
        <v>527284.24491999997</v>
      </c>
      <c r="DA11" s="49">
        <v>541702.96473000001</v>
      </c>
      <c r="DB11" s="49">
        <v>543127.83048999996</v>
      </c>
      <c r="DC11" s="49">
        <v>559631.50416999997</v>
      </c>
      <c r="DD11" s="49">
        <v>567716.48702</v>
      </c>
      <c r="DE11" s="49">
        <v>567792.17038000003</v>
      </c>
      <c r="DF11" s="49">
        <v>584757.46062999999</v>
      </c>
      <c r="DG11" s="49">
        <v>603816.86094000004</v>
      </c>
      <c r="DH11" s="49">
        <v>610442.67862000002</v>
      </c>
      <c r="DI11" s="49">
        <v>619931.09149000002</v>
      </c>
      <c r="DJ11" s="49">
        <v>630857.01391999994</v>
      </c>
      <c r="DK11" s="49">
        <v>639579.33033999999</v>
      </c>
      <c r="DL11" s="49">
        <v>644788.44276000001</v>
      </c>
      <c r="DM11" s="49">
        <v>655936.55001000001</v>
      </c>
      <c r="DN11" s="49">
        <v>668404.23346000002</v>
      </c>
      <c r="DO11" s="49">
        <v>676764.38176000002</v>
      </c>
      <c r="DP11" s="49">
        <v>686981.25566000002</v>
      </c>
      <c r="DQ11" s="49">
        <v>699512.62278999994</v>
      </c>
      <c r="DR11" s="49">
        <v>710107.50395000004</v>
      </c>
      <c r="DS11" s="49">
        <v>732149.70817999996</v>
      </c>
      <c r="DT11" s="49">
        <v>742206.03165000002</v>
      </c>
      <c r="DU11" s="49">
        <v>750379.05588999996</v>
      </c>
      <c r="DV11" s="49">
        <v>763550.22240999993</v>
      </c>
      <c r="DW11" s="49">
        <v>774256.76674999995</v>
      </c>
      <c r="DX11" s="49">
        <v>785099.54371</v>
      </c>
      <c r="DY11" s="49">
        <v>796061.62708000001</v>
      </c>
      <c r="DZ11" s="49">
        <v>806504.16313999996</v>
      </c>
      <c r="EA11" s="49">
        <v>818925.21349999995</v>
      </c>
      <c r="EB11" s="49">
        <v>829980.51350999996</v>
      </c>
      <c r="EC11" s="49">
        <v>841188.29733000009</v>
      </c>
      <c r="ED11" s="49">
        <v>852191.20634999999</v>
      </c>
      <c r="EE11" s="49">
        <v>896955.73901999998</v>
      </c>
      <c r="EF11" s="49">
        <v>907890.20322999998</v>
      </c>
      <c r="EG11" s="49">
        <v>918193.93814999994</v>
      </c>
      <c r="EH11" s="49">
        <v>919521.36231</v>
      </c>
      <c r="EI11" s="49">
        <v>940062.18940999999</v>
      </c>
      <c r="EJ11" s="49">
        <v>953307.29535000003</v>
      </c>
      <c r="EK11" s="49">
        <v>964922.88237000001</v>
      </c>
      <c r="EL11" s="49">
        <v>976997.01370000001</v>
      </c>
      <c r="EM11" s="49">
        <v>988677.90541999997</v>
      </c>
      <c r="EN11" s="49">
        <v>990290.44192000001</v>
      </c>
      <c r="EO11" s="49">
        <v>1011742.85982</v>
      </c>
      <c r="EP11" s="49">
        <v>1018908.6045</v>
      </c>
      <c r="EQ11" s="49">
        <v>1069264.5817799999</v>
      </c>
      <c r="ER11" s="49">
        <v>1078525.4298099999</v>
      </c>
      <c r="ES11" s="49">
        <v>1093604.24627</v>
      </c>
      <c r="ET11" s="49">
        <v>1105968.39757</v>
      </c>
      <c r="EU11" s="49">
        <v>1118338.96581</v>
      </c>
      <c r="EV11" s="49">
        <v>1131717.82681</v>
      </c>
      <c r="EW11" s="49">
        <v>1144516.9897499999</v>
      </c>
      <c r="EX11" s="61">
        <v>1.1309500157011154E-2</v>
      </c>
      <c r="EY11" s="61">
        <v>1.4160920104351105E-2</v>
      </c>
      <c r="EZ11" s="61">
        <v>0.18612275722893945</v>
      </c>
      <c r="FA11" s="61">
        <v>0.19682162555807903</v>
      </c>
    </row>
    <row r="12" spans="2:162"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5"/>
      <c r="DO12" s="27"/>
      <c r="DP12" s="27"/>
      <c r="DQ12" s="65"/>
      <c r="DR12" s="65"/>
      <c r="DS12" s="65"/>
      <c r="DT12" s="65"/>
      <c r="DU12" s="65"/>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64"/>
      <c r="EY12" s="64"/>
      <c r="EZ12" s="64"/>
      <c r="FA12" s="64"/>
    </row>
    <row r="13" spans="2:162" s="10" customFormat="1" x14ac:dyDescent="0.3">
      <c r="B13" s="11" t="s">
        <v>43</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3">
        <v>6033785.7173599247</v>
      </c>
      <c r="AQ13" s="43">
        <v>6034159.8264498897</v>
      </c>
      <c r="AR13" s="43">
        <v>6039616.1374298809</v>
      </c>
      <c r="AS13" s="43">
        <v>6104674.2571898885</v>
      </c>
      <c r="AT13" s="43">
        <v>6797547.0509398803</v>
      </c>
      <c r="AU13" s="43">
        <v>7167612.3286392102</v>
      </c>
      <c r="AV13" s="43">
        <v>7237238.2432192005</v>
      </c>
      <c r="AW13" s="43">
        <v>7621940.9328191997</v>
      </c>
      <c r="AX13" s="43">
        <v>7683687.4256091202</v>
      </c>
      <c r="AY13" s="43">
        <v>7854690.4719392676</v>
      </c>
      <c r="AZ13" s="43">
        <v>7944675.9574392773</v>
      </c>
      <c r="BA13" s="43">
        <v>7952402.1517692758</v>
      </c>
      <c r="BB13" s="43">
        <v>8188998.6515392596</v>
      </c>
      <c r="BC13" s="43">
        <v>8327296.0919291005</v>
      </c>
      <c r="BD13" s="43">
        <v>8382825.338679119</v>
      </c>
      <c r="BE13" s="43">
        <v>8820931.9798204713</v>
      </c>
      <c r="BF13" s="43">
        <v>8944674.7959902938</v>
      </c>
      <c r="BG13" s="43">
        <v>9012333.877000276</v>
      </c>
      <c r="BH13" s="43">
        <v>9097042.2979502864</v>
      </c>
      <c r="BI13" s="43">
        <v>9207082.7438497264</v>
      </c>
      <c r="BJ13" s="43">
        <v>9263277.6736496966</v>
      </c>
      <c r="BK13" s="43">
        <v>9467314.7966396101</v>
      </c>
      <c r="BL13" s="43">
        <v>9471372</v>
      </c>
      <c r="BM13" s="43">
        <v>9612684</v>
      </c>
      <c r="BN13" s="43">
        <v>9834111</v>
      </c>
      <c r="BO13" s="43">
        <v>9834111</v>
      </c>
      <c r="BP13" s="43">
        <v>10172462.738829</v>
      </c>
      <c r="BQ13" s="43">
        <v>10291946.489300011</v>
      </c>
      <c r="BR13" s="43">
        <v>10381282.229</v>
      </c>
      <c r="BS13" s="43">
        <v>10428582.952649999</v>
      </c>
      <c r="BT13" s="43">
        <v>10505666.79851</v>
      </c>
      <c r="BU13" s="43">
        <v>10656719</v>
      </c>
      <c r="BV13" s="43">
        <v>10700253.557199998</v>
      </c>
      <c r="BW13" s="43">
        <v>10834565.302990001</v>
      </c>
      <c r="BX13" s="48">
        <v>10932183.21221</v>
      </c>
      <c r="BY13" s="48">
        <v>11043552.81923</v>
      </c>
      <c r="BZ13" s="48">
        <v>11120575</v>
      </c>
      <c r="CA13" s="48">
        <v>11263888.627540002</v>
      </c>
      <c r="CB13" s="48">
        <v>11330806.897559999</v>
      </c>
      <c r="CC13" s="48">
        <v>11475039.18107</v>
      </c>
      <c r="CD13" s="48">
        <v>11622845.66577</v>
      </c>
      <c r="CE13" s="48">
        <v>11841951.364</v>
      </c>
      <c r="CF13" s="48">
        <v>11924592.456209999</v>
      </c>
      <c r="CG13" s="48">
        <v>12070250.490370002</v>
      </c>
      <c r="CH13" s="48">
        <v>12224445.488879999</v>
      </c>
      <c r="CI13" s="48">
        <v>12464238.06718</v>
      </c>
      <c r="CJ13" s="48">
        <v>12607294.989049999</v>
      </c>
      <c r="CK13" s="48">
        <v>12723131.977799999</v>
      </c>
      <c r="CL13" s="48">
        <v>12610784.792239999</v>
      </c>
      <c r="CM13" s="48">
        <v>12603551.075059999</v>
      </c>
      <c r="CN13" s="48">
        <v>12568559.29129</v>
      </c>
      <c r="CO13" s="48">
        <v>12662695.69651</v>
      </c>
      <c r="CP13" s="48">
        <v>12796841.19351</v>
      </c>
      <c r="CQ13" s="48">
        <v>12990171.66323</v>
      </c>
      <c r="CR13" s="48">
        <v>13214711.75333</v>
      </c>
      <c r="CS13" s="48">
        <v>13505082.534260001</v>
      </c>
      <c r="CT13" s="48">
        <v>13680657.458309999</v>
      </c>
      <c r="CU13" s="48">
        <v>14195072.584100001</v>
      </c>
      <c r="CV13" s="48">
        <v>14416522.054100001</v>
      </c>
      <c r="CW13" s="48">
        <v>14594171.501219999</v>
      </c>
      <c r="CX13" s="48">
        <v>14873402.61671</v>
      </c>
      <c r="CY13" s="48">
        <v>15044808.743700001</v>
      </c>
      <c r="CZ13" s="48">
        <v>15394845.403999999</v>
      </c>
      <c r="DA13" s="48">
        <v>15670018.63614</v>
      </c>
      <c r="DB13" s="48">
        <v>15865181.216379998</v>
      </c>
      <c r="DC13" s="48">
        <v>16162837.552680001</v>
      </c>
      <c r="DD13" s="48">
        <v>16433115.41736</v>
      </c>
      <c r="DE13" s="48">
        <v>16774947.509540001</v>
      </c>
      <c r="DF13" s="48">
        <v>16989898.577830002</v>
      </c>
      <c r="DG13" s="48">
        <v>17520234.28382</v>
      </c>
      <c r="DH13" s="48">
        <v>17706196.63287</v>
      </c>
      <c r="DI13" s="48">
        <v>18009190.558529999</v>
      </c>
      <c r="DJ13" s="48">
        <v>18364561.82866</v>
      </c>
      <c r="DK13" s="48">
        <v>18699745.675169997</v>
      </c>
      <c r="DL13" s="48">
        <v>19082114.660259999</v>
      </c>
      <c r="DM13" s="48">
        <v>19386281.577209998</v>
      </c>
      <c r="DN13" s="48">
        <v>19561092.494279999</v>
      </c>
      <c r="DO13" s="48">
        <v>19788354.068150003</v>
      </c>
      <c r="DP13" s="48">
        <v>19915699.918470003</v>
      </c>
      <c r="DQ13" s="48">
        <v>19938875.800810002</v>
      </c>
      <c r="DR13" s="48">
        <v>20000215.280040003</v>
      </c>
      <c r="DS13" s="48">
        <v>20193708.541660007</v>
      </c>
      <c r="DT13" s="48">
        <v>20358698.79338</v>
      </c>
      <c r="DU13" s="48">
        <v>20455625.199710004</v>
      </c>
      <c r="DV13" s="55">
        <v>20725498.19616</v>
      </c>
      <c r="DW13" s="55">
        <v>20960280.439890005</v>
      </c>
      <c r="DX13" s="55">
        <v>21110919.928040002</v>
      </c>
      <c r="DY13" s="55">
        <v>21185038.094120007</v>
      </c>
      <c r="DZ13" s="55">
        <v>21297682.788160004</v>
      </c>
      <c r="EA13" s="55">
        <v>21425880.525619999</v>
      </c>
      <c r="EB13" s="55">
        <v>21455478.07037</v>
      </c>
      <c r="EC13" s="55">
        <v>21533156.35013001</v>
      </c>
      <c r="ED13" s="55">
        <v>21520561.930240002</v>
      </c>
      <c r="EE13" s="55">
        <v>21662758.184150003</v>
      </c>
      <c r="EF13" s="55">
        <v>21729050.718430005</v>
      </c>
      <c r="EG13" s="55">
        <v>21883846.53822</v>
      </c>
      <c r="EH13" s="55">
        <v>21936338.309390001</v>
      </c>
      <c r="EI13" s="55">
        <v>21987913.862620007</v>
      </c>
      <c r="EJ13" s="55">
        <v>22099703.778300002</v>
      </c>
      <c r="EK13" s="55">
        <v>22179272.2623</v>
      </c>
      <c r="EL13" s="55">
        <v>22272060.713319998</v>
      </c>
      <c r="EM13" s="55">
        <v>22498294.2223</v>
      </c>
      <c r="EN13" s="55">
        <v>22678887.270020001</v>
      </c>
      <c r="EO13" s="55">
        <v>22881463.684749998</v>
      </c>
      <c r="EP13" s="55">
        <v>23071505.32014</v>
      </c>
      <c r="EQ13" s="55">
        <v>23372396.05706</v>
      </c>
      <c r="ER13" s="55">
        <v>23764542.774950001</v>
      </c>
      <c r="ES13" s="55">
        <v>24125104.60647</v>
      </c>
      <c r="ET13" s="55">
        <v>24478593.482900001</v>
      </c>
      <c r="EU13" s="55">
        <v>24816027.166139998</v>
      </c>
      <c r="EV13" s="55">
        <v>25151189.2542</v>
      </c>
      <c r="EW13" s="55">
        <v>25469642.078849997</v>
      </c>
      <c r="EX13" s="62">
        <v>1.2661541425792455E-2</v>
      </c>
      <c r="EY13" s="62">
        <v>1.0976965871801747E-2</v>
      </c>
      <c r="EZ13" s="62">
        <v>0.14835337145587602</v>
      </c>
      <c r="FA13" s="62">
        <v>8.7172680690631443E-2</v>
      </c>
      <c r="FF13" s="74"/>
    </row>
    <row r="14" spans="2:162"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8">
        <v>6948220.8799000001</v>
      </c>
      <c r="DP14" s="58">
        <v>6985145.4962200001</v>
      </c>
      <c r="DQ14" s="58">
        <v>6964140.1192199998</v>
      </c>
      <c r="DR14" s="58">
        <v>6972671.9730800018</v>
      </c>
      <c r="DS14" s="58">
        <v>7052427.5966299996</v>
      </c>
      <c r="DT14" s="58">
        <v>7076514.1959800031</v>
      </c>
      <c r="DU14" s="58">
        <v>7058712.0432699965</v>
      </c>
      <c r="DV14" s="58">
        <v>7165894.6763000004</v>
      </c>
      <c r="DW14" s="58">
        <v>7253672.3206799971</v>
      </c>
      <c r="DX14" s="58">
        <v>7281325.0688699987</v>
      </c>
      <c r="DY14" s="58">
        <v>7340661.2920400016</v>
      </c>
      <c r="DZ14" s="58">
        <v>7369047.394869999</v>
      </c>
      <c r="EA14" s="58">
        <v>7433679.2285300018</v>
      </c>
      <c r="EB14" s="58">
        <v>7401915.9980099984</v>
      </c>
      <c r="EC14" s="58">
        <v>7401206.0753800003</v>
      </c>
      <c r="ED14" s="58">
        <v>7313842.3616499985</v>
      </c>
      <c r="EE14" s="58">
        <v>7417596.9660500009</v>
      </c>
      <c r="EF14" s="58">
        <v>7393549.8045499958</v>
      </c>
      <c r="EG14" s="58">
        <v>7426802.0499400012</v>
      </c>
      <c r="EH14" s="58">
        <v>7402233.5257499991</v>
      </c>
      <c r="EI14" s="58">
        <v>7467503.2864000006</v>
      </c>
      <c r="EJ14" s="58">
        <v>7506939.5581400003</v>
      </c>
      <c r="EK14" s="58">
        <v>7530746.8878899999</v>
      </c>
      <c r="EL14" s="58">
        <v>7590199.2085699998</v>
      </c>
      <c r="EM14" s="58">
        <v>7649074.1398299998</v>
      </c>
      <c r="EN14" s="58">
        <v>7683090.6855299994</v>
      </c>
      <c r="EO14" s="58">
        <v>7721190.4159300001</v>
      </c>
      <c r="EP14" s="58">
        <v>7745550.5027999999</v>
      </c>
      <c r="EQ14" s="58">
        <v>7857902.25306</v>
      </c>
      <c r="ER14" s="58">
        <v>7927137.8247400001</v>
      </c>
      <c r="ES14" s="58">
        <v>8028014.2437700005</v>
      </c>
      <c r="ET14" s="58">
        <v>8120256.4900900004</v>
      </c>
      <c r="EU14" s="58">
        <v>8237838.3723900001</v>
      </c>
      <c r="EV14" s="58">
        <v>8317886.7825100003</v>
      </c>
      <c r="EW14" s="58">
        <v>8423601.1453399993</v>
      </c>
      <c r="EX14" s="62">
        <v>1.2709281286718666E-2</v>
      </c>
      <c r="EY14" s="62">
        <v>8.9016599922249195E-3</v>
      </c>
      <c r="EZ14" s="62">
        <v>0.11856118267442706</v>
      </c>
      <c r="FA14" s="62">
        <v>6.6029090941925883E-2</v>
      </c>
    </row>
    <row r="15" spans="2:162"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19">
        <v>16358336.99281</v>
      </c>
      <c r="EU15" s="19">
        <v>16578188.793749997</v>
      </c>
      <c r="EV15" s="19">
        <v>16833302.471689999</v>
      </c>
      <c r="EW15" s="19">
        <v>17046040.933509998</v>
      </c>
      <c r="EX15" s="62">
        <v>1.2637951594927976E-2</v>
      </c>
      <c r="EY15" s="62">
        <v>1.2024969282828257E-2</v>
      </c>
      <c r="EZ15" s="62">
        <v>0.16366941366591736</v>
      </c>
      <c r="FA15" s="62">
        <v>9.8152035138115101E-2</v>
      </c>
    </row>
    <row r="16" spans="2:162" s="10" customFormat="1" x14ac:dyDescent="0.3">
      <c r="B16" s="20" t="s">
        <v>69</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7">
        <v>6486766.9276036462</v>
      </c>
      <c r="BT16" s="47">
        <v>6502225.4407056402</v>
      </c>
      <c r="BU16" s="47">
        <v>6584461</v>
      </c>
      <c r="BV16" s="43">
        <v>6709579.4857897889</v>
      </c>
      <c r="BW16" s="43">
        <v>6702133.4540942684</v>
      </c>
      <c r="BX16" s="43">
        <v>6731739.2691228902</v>
      </c>
      <c r="BY16" s="43">
        <v>6789495.7412841497</v>
      </c>
      <c r="BZ16" s="52">
        <v>6806666</v>
      </c>
      <c r="CA16" s="52">
        <v>6916280.8378195604</v>
      </c>
      <c r="CB16" s="52">
        <v>6937854.2131651398</v>
      </c>
      <c r="CC16" s="52">
        <v>7019436.4107005103</v>
      </c>
      <c r="CD16" s="52">
        <v>7157331.1191400001</v>
      </c>
      <c r="CE16" s="52">
        <v>7269383.0381400008</v>
      </c>
      <c r="CF16" s="52">
        <v>7267837.1122299992</v>
      </c>
      <c r="CG16" s="52">
        <v>7360290.1828800002</v>
      </c>
      <c r="CH16" s="52">
        <v>7430589.6973700002</v>
      </c>
      <c r="CI16" s="52">
        <v>7571012.0741600003</v>
      </c>
      <c r="CJ16" s="52">
        <v>7618992.8713599993</v>
      </c>
      <c r="CK16" s="55">
        <v>7673268.7814799994</v>
      </c>
      <c r="CL16" s="55">
        <v>7591096.3266199995</v>
      </c>
      <c r="CM16" s="55">
        <v>7584190.5487399995</v>
      </c>
      <c r="CN16" s="55">
        <v>7558849.3390100002</v>
      </c>
      <c r="CO16" s="55">
        <v>7675183.0342899999</v>
      </c>
      <c r="CP16" s="55">
        <v>7742161.5597999999</v>
      </c>
      <c r="CQ16" s="55">
        <v>7847086.1442499999</v>
      </c>
      <c r="CR16" s="55">
        <v>7942001.9648599997</v>
      </c>
      <c r="CS16" s="55">
        <v>8070382.0309600001</v>
      </c>
      <c r="CT16" s="55">
        <v>8117444.7058000006</v>
      </c>
      <c r="CU16" s="55">
        <v>8360692.7079399992</v>
      </c>
      <c r="CV16" s="55">
        <v>8389695.52214</v>
      </c>
      <c r="CW16" s="55">
        <v>8445832.48563</v>
      </c>
      <c r="CX16" s="55">
        <v>8557955.9458600003</v>
      </c>
      <c r="CY16" s="55">
        <v>8624772.0470700003</v>
      </c>
      <c r="CZ16" s="55">
        <v>8753476.900700001</v>
      </c>
      <c r="DA16" s="55">
        <v>8917890.1308500003</v>
      </c>
      <c r="DB16" s="55">
        <v>9004322.3310499992</v>
      </c>
      <c r="DC16" s="55">
        <v>9136369.2808199991</v>
      </c>
      <c r="DD16" s="55">
        <v>9238398.757579999</v>
      </c>
      <c r="DE16" s="55">
        <v>9377464.0888400003</v>
      </c>
      <c r="DF16" s="55">
        <v>9468836.4918099996</v>
      </c>
      <c r="DG16" s="55">
        <v>9688206.1310400013</v>
      </c>
      <c r="DH16" s="55">
        <v>9711205.494690001</v>
      </c>
      <c r="DI16" s="55">
        <v>9829379.3865300007</v>
      </c>
      <c r="DJ16" s="55">
        <v>9958218.8881800007</v>
      </c>
      <c r="DK16" s="55">
        <v>10113400.204629999</v>
      </c>
      <c r="DL16" s="55">
        <v>10274055.736879999</v>
      </c>
      <c r="DM16" s="55">
        <v>10274055.736879999</v>
      </c>
      <c r="DN16" s="66">
        <v>10579498.811009999</v>
      </c>
      <c r="DO16" s="55">
        <v>10744358.87198</v>
      </c>
      <c r="DP16" s="55">
        <v>10826439.42993</v>
      </c>
      <c r="DQ16" s="55">
        <v>10841501.86922</v>
      </c>
      <c r="DR16" s="55">
        <v>10893045.88308</v>
      </c>
      <c r="DS16" s="55">
        <v>11021915.236629996</v>
      </c>
      <c r="DT16" s="55">
        <v>11100219.85598</v>
      </c>
      <c r="DU16" s="55">
        <v>11120118.183270002</v>
      </c>
      <c r="DV16" s="55">
        <v>11271599.806300005</v>
      </c>
      <c r="DW16" s="55">
        <v>11413709.860680001</v>
      </c>
      <c r="DX16" s="55">
        <v>11479939.27887</v>
      </c>
      <c r="DY16" s="55">
        <v>11583826.342039999</v>
      </c>
      <c r="DZ16" s="55">
        <v>11657504.114869995</v>
      </c>
      <c r="EA16" s="55">
        <v>11756785.858530004</v>
      </c>
      <c r="EB16" s="55">
        <v>11754162.958010001</v>
      </c>
      <c r="EC16" s="55">
        <v>11782876.625379998</v>
      </c>
      <c r="ED16" s="55">
        <v>11709867.741649998</v>
      </c>
      <c r="EE16" s="55">
        <v>11841113.966050001</v>
      </c>
      <c r="EF16" s="55">
        <v>11858628.004550003</v>
      </c>
      <c r="EG16" s="55">
        <v>11919814.899940003</v>
      </c>
      <c r="EH16" s="55">
        <v>11918775.505749999</v>
      </c>
      <c r="EI16" s="55">
        <v>12008273.196399998</v>
      </c>
      <c r="EJ16" s="55">
        <v>12087818.208139999</v>
      </c>
      <c r="EK16" s="55">
        <v>12159571.917889999</v>
      </c>
      <c r="EL16" s="55">
        <v>12252734.238569999</v>
      </c>
      <c r="EM16" s="55">
        <v>12366116.06983</v>
      </c>
      <c r="EN16" s="55">
        <v>12454059.945530001</v>
      </c>
      <c r="EO16" s="55">
        <v>12540994.345930001</v>
      </c>
      <c r="EP16" s="55">
        <v>12614053.902799999</v>
      </c>
      <c r="EQ16" s="55">
        <v>12772660.34306</v>
      </c>
      <c r="ER16" s="55">
        <v>12931233.534739999</v>
      </c>
      <c r="ES16" s="55">
        <v>13100611.583770001</v>
      </c>
      <c r="ET16" s="55">
        <v>13261909.080089999</v>
      </c>
      <c r="EU16" s="55">
        <v>13459542.12239</v>
      </c>
      <c r="EV16" s="55">
        <v>13618323.632510001</v>
      </c>
      <c r="EW16" s="55">
        <v>13810461.63534</v>
      </c>
      <c r="EX16" s="62">
        <v>1.4108785193746032E-2</v>
      </c>
      <c r="EY16" s="62">
        <v>1.03010176666678E-2</v>
      </c>
      <c r="EZ16" s="62">
        <v>0.13576873664615596</v>
      </c>
      <c r="FA16" s="62">
        <v>8.5588322060654143E-2</v>
      </c>
    </row>
    <row r="17" spans="1:157"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25">
        <v>8.3394358300222529E-2</v>
      </c>
      <c r="EU17" s="25">
        <v>8.3088930933960886E-2</v>
      </c>
      <c r="EV17" s="25">
        <v>8.3102579829160111E-2</v>
      </c>
      <c r="EW17" s="25">
        <v>8.2873188454559807E-2</v>
      </c>
      <c r="EX17" s="63"/>
      <c r="EY17" s="63"/>
      <c r="EZ17" s="63"/>
      <c r="FA17" s="63"/>
    </row>
    <row r="18" spans="1:157"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5"/>
      <c r="DO18" s="27"/>
      <c r="DP18" s="27"/>
      <c r="DQ18" s="65"/>
      <c r="DR18" s="65"/>
      <c r="DS18" s="65"/>
      <c r="DT18" s="65"/>
      <c r="DU18" s="65"/>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63"/>
      <c r="EY18" s="63"/>
      <c r="EZ18" s="63"/>
      <c r="FA18" s="63"/>
    </row>
    <row r="19" spans="1:157" s="10" customFormat="1" ht="16.2" x14ac:dyDescent="0.3">
      <c r="B19" s="11" t="s">
        <v>70</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5">
        <v>9035959</v>
      </c>
      <c r="CL19" s="55">
        <v>9063505</v>
      </c>
      <c r="CM19" s="55">
        <v>9063669</v>
      </c>
      <c r="CN19" s="55">
        <v>9094806</v>
      </c>
      <c r="CO19" s="55">
        <v>9125164</v>
      </c>
      <c r="CP19" s="55">
        <v>9148429</v>
      </c>
      <c r="CQ19" s="55">
        <v>9184744</v>
      </c>
      <c r="CR19" s="55">
        <v>9227764</v>
      </c>
      <c r="CS19" s="55">
        <v>9257133</v>
      </c>
      <c r="CT19" s="55">
        <v>9274531</v>
      </c>
      <c r="CU19" s="58">
        <v>9344982</v>
      </c>
      <c r="CV19" s="58">
        <v>9362347</v>
      </c>
      <c r="CW19" s="58">
        <v>9397195</v>
      </c>
      <c r="CX19" s="58">
        <v>9524535</v>
      </c>
      <c r="CY19" s="58">
        <v>9570279</v>
      </c>
      <c r="CZ19" s="55">
        <v>9646263</v>
      </c>
      <c r="DA19" s="55">
        <v>9730035</v>
      </c>
      <c r="DB19" s="55">
        <v>9672929</v>
      </c>
      <c r="DC19" s="55">
        <v>9735671</v>
      </c>
      <c r="DD19" s="55">
        <v>9795282</v>
      </c>
      <c r="DE19" s="55">
        <v>9861876</v>
      </c>
      <c r="DF19" s="55">
        <v>9960225</v>
      </c>
      <c r="DG19" s="55">
        <v>10061389</v>
      </c>
      <c r="DH19" s="55">
        <v>10239792</v>
      </c>
      <c r="DI19" s="55">
        <v>10284098</v>
      </c>
      <c r="DJ19" s="55">
        <v>10313807</v>
      </c>
      <c r="DK19" s="55">
        <v>10364323</v>
      </c>
      <c r="DL19" s="55">
        <v>10442063</v>
      </c>
      <c r="DM19" s="55">
        <v>10528212</v>
      </c>
      <c r="DN19" s="66">
        <v>10606879</v>
      </c>
      <c r="DO19" s="55">
        <v>10697388</v>
      </c>
      <c r="DP19" s="55">
        <v>10788764</v>
      </c>
      <c r="DQ19" s="55">
        <v>10866011</v>
      </c>
      <c r="DR19" s="55">
        <v>10964168</v>
      </c>
      <c r="DS19" s="55">
        <v>11015437</v>
      </c>
      <c r="DT19" s="55">
        <v>11098710</v>
      </c>
      <c r="DU19" s="55">
        <v>11146638</v>
      </c>
      <c r="DV19" s="55">
        <v>11207118</v>
      </c>
      <c r="DW19" s="55">
        <v>11271797</v>
      </c>
      <c r="DX19" s="55">
        <v>11384088</v>
      </c>
      <c r="DY19" s="55">
        <v>11448267</v>
      </c>
      <c r="DZ19" s="55">
        <v>11573574</v>
      </c>
      <c r="EA19" s="55">
        <v>11647909</v>
      </c>
      <c r="EB19" s="55">
        <v>11711791</v>
      </c>
      <c r="EC19" s="55">
        <v>11722683</v>
      </c>
      <c r="ED19" s="55">
        <v>11762549</v>
      </c>
      <c r="EE19" s="55">
        <v>11797390</v>
      </c>
      <c r="EF19" s="55">
        <v>11880921</v>
      </c>
      <c r="EG19" s="55">
        <v>11941612</v>
      </c>
      <c r="EH19" s="55">
        <v>11971066</v>
      </c>
      <c r="EI19" s="55">
        <v>12024620</v>
      </c>
      <c r="EJ19" s="55">
        <v>12062778</v>
      </c>
      <c r="EK19" s="55">
        <v>12145358</v>
      </c>
      <c r="EL19" s="55">
        <v>12298444</v>
      </c>
      <c r="EM19" s="55">
        <v>12374324</v>
      </c>
      <c r="EN19" s="55">
        <v>12444601</v>
      </c>
      <c r="EO19" s="55">
        <v>12499602</v>
      </c>
      <c r="EP19" s="55">
        <v>12549855</v>
      </c>
      <c r="EQ19" s="55">
        <v>12468397</v>
      </c>
      <c r="ER19" s="55">
        <v>12550354</v>
      </c>
      <c r="ES19" s="55">
        <v>12567898</v>
      </c>
      <c r="ET19" s="55">
        <v>12513270</v>
      </c>
      <c r="EU19" s="55">
        <v>12567645</v>
      </c>
      <c r="EV19" s="55">
        <v>12620593</v>
      </c>
      <c r="EW19" s="55">
        <v>12669935</v>
      </c>
      <c r="EX19" s="62">
        <v>3.9096419637334456E-3</v>
      </c>
      <c r="EY19" s="62">
        <v>3.7846322451247083E-3</v>
      </c>
      <c r="EZ19" s="62">
        <v>4.319156339401431E-2</v>
      </c>
      <c r="FA19" s="62">
        <v>5.5907827272977606E-2</v>
      </c>
    </row>
    <row r="20" spans="1:157" s="10" customFormat="1" ht="15" customHeight="1" x14ac:dyDescent="0.3">
      <c r="B20" s="85" t="s">
        <v>2</v>
      </c>
      <c r="C20" s="86"/>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6">
        <v>8875444</v>
      </c>
      <c r="CL20" s="56">
        <v>8903507</v>
      </c>
      <c r="CM20" s="56">
        <v>8903908</v>
      </c>
      <c r="CN20" s="56">
        <v>8934395</v>
      </c>
      <c r="CO20" s="56">
        <v>8968552</v>
      </c>
      <c r="CP20" s="56">
        <v>8992099</v>
      </c>
      <c r="CQ20" s="56">
        <v>9028107</v>
      </c>
      <c r="CR20" s="56">
        <v>9069409</v>
      </c>
      <c r="CS20" s="56">
        <v>9097182</v>
      </c>
      <c r="CT20" s="56">
        <v>9113761</v>
      </c>
      <c r="CU20" s="56">
        <v>9181544</v>
      </c>
      <c r="CV20" s="58">
        <v>9196404</v>
      </c>
      <c r="CW20" s="58">
        <v>9230537</v>
      </c>
      <c r="CX20" s="58">
        <v>9356551</v>
      </c>
      <c r="CY20" s="58">
        <v>9400458</v>
      </c>
      <c r="CZ20" s="58">
        <v>9473719</v>
      </c>
      <c r="DA20" s="55">
        <v>9556355</v>
      </c>
      <c r="DB20" s="55">
        <v>9500204</v>
      </c>
      <c r="DC20" s="55">
        <v>9564508</v>
      </c>
      <c r="DD20" s="55">
        <v>9621903</v>
      </c>
      <c r="DE20" s="55">
        <v>9686505</v>
      </c>
      <c r="DF20" s="55">
        <v>9782567</v>
      </c>
      <c r="DG20" s="55">
        <v>9880226</v>
      </c>
      <c r="DH20" s="55">
        <v>10056472</v>
      </c>
      <c r="DI20" s="55">
        <v>10098607</v>
      </c>
      <c r="DJ20" s="55">
        <v>10126423</v>
      </c>
      <c r="DK20" s="55">
        <v>10173702</v>
      </c>
      <c r="DL20" s="55">
        <v>10248603</v>
      </c>
      <c r="DM20" s="55">
        <v>10337466</v>
      </c>
      <c r="DN20" s="66">
        <v>10414950</v>
      </c>
      <c r="DO20" s="55">
        <v>10503130</v>
      </c>
      <c r="DP20" s="55">
        <v>10592811</v>
      </c>
      <c r="DQ20" s="55">
        <v>10668926</v>
      </c>
      <c r="DR20" s="55">
        <v>10765778</v>
      </c>
      <c r="DS20" s="55">
        <v>10815702</v>
      </c>
      <c r="DT20" s="55">
        <v>10896808</v>
      </c>
      <c r="DU20" s="55">
        <v>10942971</v>
      </c>
      <c r="DV20" s="55">
        <v>11001314</v>
      </c>
      <c r="DW20" s="55">
        <v>11062634</v>
      </c>
      <c r="DX20" s="55">
        <v>11171626</v>
      </c>
      <c r="DY20" s="55">
        <v>11239195</v>
      </c>
      <c r="DZ20" s="55">
        <v>11362699</v>
      </c>
      <c r="EA20" s="55">
        <v>11435747</v>
      </c>
      <c r="EB20" s="55">
        <v>11498270</v>
      </c>
      <c r="EC20" s="55">
        <v>11509031</v>
      </c>
      <c r="ED20" s="55">
        <v>11548291</v>
      </c>
      <c r="EE20" s="55">
        <v>11581916</v>
      </c>
      <c r="EF20" s="55">
        <v>11663389</v>
      </c>
      <c r="EG20" s="55">
        <v>11722101</v>
      </c>
      <c r="EH20" s="55">
        <v>11750324</v>
      </c>
      <c r="EI20" s="55">
        <v>11802707</v>
      </c>
      <c r="EJ20" s="55">
        <v>11838689</v>
      </c>
      <c r="EK20" s="55">
        <v>11920774</v>
      </c>
      <c r="EL20" s="55">
        <v>12071997</v>
      </c>
      <c r="EM20" s="55">
        <v>12144796</v>
      </c>
      <c r="EN20" s="55">
        <v>12211714</v>
      </c>
      <c r="EO20" s="55">
        <v>12264061</v>
      </c>
      <c r="EP20" s="55">
        <v>12311304</v>
      </c>
      <c r="EQ20" s="55">
        <v>12226854</v>
      </c>
      <c r="ER20" s="55">
        <v>12303492</v>
      </c>
      <c r="ES20" s="55">
        <v>12317911</v>
      </c>
      <c r="ET20" s="55">
        <v>12259376</v>
      </c>
      <c r="EU20" s="55">
        <v>12308885</v>
      </c>
      <c r="EV20" s="55">
        <v>12357658</v>
      </c>
      <c r="EW20" s="55">
        <v>12405048</v>
      </c>
      <c r="EX20" s="62">
        <v>3.8348690342457914E-3</v>
      </c>
      <c r="EY20" s="62">
        <v>3.6011292774635884E-3</v>
      </c>
      <c r="EZ20" s="62">
        <v>4.0624375564875193E-2</v>
      </c>
      <c r="FA20" s="62">
        <v>5.464283155822347E-2</v>
      </c>
    </row>
    <row r="21" spans="1:157" s="10" customFormat="1" ht="15" customHeight="1" x14ac:dyDescent="0.3">
      <c r="B21" s="85" t="s">
        <v>3</v>
      </c>
      <c r="C21" s="86"/>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6">
        <v>160515</v>
      </c>
      <c r="CL21" s="57">
        <v>159998</v>
      </c>
      <c r="CM21" s="57">
        <v>159761</v>
      </c>
      <c r="CN21" s="57">
        <v>160411</v>
      </c>
      <c r="CO21" s="57">
        <v>156613</v>
      </c>
      <c r="CP21" s="57">
        <v>156330</v>
      </c>
      <c r="CQ21" s="57">
        <v>156637</v>
      </c>
      <c r="CR21" s="57">
        <v>158355</v>
      </c>
      <c r="CS21" s="57">
        <v>159951</v>
      </c>
      <c r="CT21" s="57">
        <v>160770</v>
      </c>
      <c r="CU21" s="57">
        <v>163438</v>
      </c>
      <c r="CV21" s="58">
        <v>165943</v>
      </c>
      <c r="CW21" s="58">
        <v>166658</v>
      </c>
      <c r="CX21" s="58">
        <v>167984</v>
      </c>
      <c r="CY21" s="58">
        <v>169821</v>
      </c>
      <c r="CZ21" s="58">
        <v>172544</v>
      </c>
      <c r="DA21" s="55">
        <v>170344</v>
      </c>
      <c r="DB21" s="55">
        <v>169389</v>
      </c>
      <c r="DC21" s="55">
        <v>171163</v>
      </c>
      <c r="DD21" s="55">
        <v>173379</v>
      </c>
      <c r="DE21" s="55">
        <v>175371</v>
      </c>
      <c r="DF21" s="55">
        <v>177510</v>
      </c>
      <c r="DG21" s="55">
        <v>181163</v>
      </c>
      <c r="DH21" s="55">
        <v>183320</v>
      </c>
      <c r="DI21" s="55">
        <v>185491</v>
      </c>
      <c r="DJ21" s="55">
        <v>187384</v>
      </c>
      <c r="DK21" s="55">
        <v>190621</v>
      </c>
      <c r="DL21" s="55">
        <v>193460</v>
      </c>
      <c r="DM21" s="55">
        <v>189893</v>
      </c>
      <c r="DN21" s="66">
        <v>191929</v>
      </c>
      <c r="DO21" s="55">
        <v>194258</v>
      </c>
      <c r="DP21" s="55">
        <v>195953</v>
      </c>
      <c r="DQ21" s="55">
        <v>197085</v>
      </c>
      <c r="DR21" s="55">
        <v>198390</v>
      </c>
      <c r="DS21" s="55">
        <v>199735</v>
      </c>
      <c r="DT21" s="55">
        <v>201902</v>
      </c>
      <c r="DU21" s="55">
        <v>203667</v>
      </c>
      <c r="DV21" s="55">
        <v>205804</v>
      </c>
      <c r="DW21" s="55">
        <v>209163</v>
      </c>
      <c r="DX21" s="55">
        <v>212462</v>
      </c>
      <c r="DY21" s="55">
        <v>209072</v>
      </c>
      <c r="DZ21" s="55">
        <v>210875</v>
      </c>
      <c r="EA21" s="55">
        <v>212162</v>
      </c>
      <c r="EB21" s="55">
        <v>213521</v>
      </c>
      <c r="EC21" s="55">
        <v>213652</v>
      </c>
      <c r="ED21" s="55">
        <v>214258</v>
      </c>
      <c r="EE21" s="55">
        <v>215474</v>
      </c>
      <c r="EF21" s="55">
        <v>217532</v>
      </c>
      <c r="EG21" s="55">
        <v>219511</v>
      </c>
      <c r="EH21" s="55">
        <v>220742</v>
      </c>
      <c r="EI21" s="55">
        <v>221913</v>
      </c>
      <c r="EJ21" s="55">
        <v>224089</v>
      </c>
      <c r="EK21" s="55">
        <v>224584</v>
      </c>
      <c r="EL21" s="55">
        <v>226447</v>
      </c>
      <c r="EM21" s="55">
        <v>229528</v>
      </c>
      <c r="EN21" s="55">
        <v>232887</v>
      </c>
      <c r="EO21" s="55">
        <v>235541</v>
      </c>
      <c r="EP21" s="55">
        <v>238551</v>
      </c>
      <c r="EQ21" s="55">
        <v>241543</v>
      </c>
      <c r="ER21" s="55">
        <v>246862</v>
      </c>
      <c r="ES21" s="55">
        <v>249987</v>
      </c>
      <c r="ET21" s="55">
        <v>253894</v>
      </c>
      <c r="EU21" s="55">
        <v>258760</v>
      </c>
      <c r="EV21" s="55">
        <v>262935</v>
      </c>
      <c r="EW21" s="55">
        <v>264887</v>
      </c>
      <c r="EX21" s="62">
        <v>7.4238880331640722E-3</v>
      </c>
      <c r="EY21" s="62">
        <v>1.2949280914066996E-2</v>
      </c>
      <c r="EZ21" s="62">
        <v>0.17945623909094155</v>
      </c>
      <c r="FA21" s="62">
        <v>0.12251226808717819</v>
      </c>
    </row>
    <row r="22" spans="1:157"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46"/>
      <c r="EY22" s="46"/>
      <c r="EZ22" s="46"/>
    </row>
    <row r="23" spans="1:157"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row>
    <row r="24" spans="1:157" s="38" customFormat="1" ht="15" customHeight="1" x14ac:dyDescent="0.3">
      <c r="A24" s="9"/>
      <c r="B24" s="4" t="s">
        <v>44</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row>
    <row r="25" spans="1:157" s="31" customFormat="1" ht="15" customHeight="1" x14ac:dyDescent="0.3">
      <c r="A25" s="9"/>
      <c r="B25" s="4" t="s">
        <v>40</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33"/>
      <c r="EY25" s="33"/>
      <c r="EZ25" s="33"/>
    </row>
    <row r="26" spans="1:157" s="31" customFormat="1" ht="15" customHeight="1" x14ac:dyDescent="0.3">
      <c r="A26" s="9"/>
      <c r="B26" s="6" t="s">
        <v>41</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33"/>
      <c r="EY26" s="33"/>
      <c r="EZ26" s="33"/>
    </row>
    <row r="27" spans="1:157" s="31" customFormat="1" ht="15" customHeight="1" x14ac:dyDescent="0.3">
      <c r="A27"/>
      <c r="B27" s="6" t="s">
        <v>67</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32"/>
      <c r="EY27" s="32"/>
      <c r="EZ27" s="32"/>
    </row>
    <row r="28" spans="1:157" s="31" customFormat="1" ht="15" customHeight="1" x14ac:dyDescent="0.3">
      <c r="A28"/>
      <c r="B28" s="6" t="s">
        <v>71</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32"/>
      <c r="EY28" s="32"/>
      <c r="EZ28" s="32"/>
    </row>
    <row r="29" spans="1:157" s="31" customFormat="1" ht="15" customHeight="1" x14ac:dyDescent="0.3">
      <c r="A29"/>
      <c r="B29" s="6" t="s">
        <v>68</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row>
    <row r="30" spans="1:157" s="31" customFormat="1" ht="15" customHeight="1" x14ac:dyDescent="0.3">
      <c r="A30"/>
      <c r="B30" s="6" t="s">
        <v>42</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row>
    <row r="31" spans="1:157" s="31" customFormat="1" ht="15" customHeight="1" x14ac:dyDescent="0.3">
      <c r="A31"/>
      <c r="B31" s="4" t="s">
        <v>52</v>
      </c>
      <c r="D31" s="41"/>
      <c r="E31" s="41"/>
      <c r="F31" s="41"/>
      <c r="G31" s="41"/>
      <c r="H31" s="41"/>
      <c r="I31" s="41"/>
      <c r="J31" s="41"/>
      <c r="K31" s="41"/>
      <c r="L31" s="41"/>
      <c r="M31" s="41"/>
      <c r="N31" s="41"/>
      <c r="O31" s="41"/>
    </row>
    <row r="32" spans="1:157" s="31" customFormat="1" ht="15" customHeight="1" x14ac:dyDescent="0.3">
      <c r="A32"/>
      <c r="B32" s="6" t="s">
        <v>46</v>
      </c>
      <c r="D32" s="41"/>
      <c r="E32" s="41"/>
      <c r="F32" s="41"/>
      <c r="G32" s="41"/>
      <c r="H32" s="41"/>
      <c r="I32" s="41"/>
      <c r="J32" s="41"/>
      <c r="K32" s="41"/>
      <c r="L32" s="41"/>
      <c r="M32" s="41"/>
      <c r="N32" s="41"/>
      <c r="O32" s="41"/>
    </row>
    <row r="33" spans="1:157" s="31" customFormat="1" ht="15" customHeight="1" x14ac:dyDescent="0.3">
      <c r="A33"/>
      <c r="B33" s="6" t="s">
        <v>48</v>
      </c>
      <c r="D33" s="41"/>
      <c r="E33" s="41"/>
      <c r="F33" s="41"/>
      <c r="G33" s="41"/>
      <c r="H33" s="41"/>
      <c r="I33" s="41"/>
      <c r="J33" s="41"/>
      <c r="K33" s="41"/>
      <c r="L33" s="41"/>
      <c r="M33" s="41"/>
      <c r="N33" s="41"/>
      <c r="O33" s="41"/>
    </row>
    <row r="34" spans="1:157" s="31" customFormat="1" ht="33" customHeight="1" x14ac:dyDescent="0.3">
      <c r="A34"/>
      <c r="B34" s="79" t="s">
        <v>53</v>
      </c>
      <c r="C34" s="79"/>
      <c r="D34" s="79"/>
      <c r="E34" s="79"/>
      <c r="F34" s="79"/>
      <c r="G34" s="79"/>
      <c r="H34" s="79"/>
      <c r="I34" s="79"/>
      <c r="J34" s="79"/>
      <c r="K34" s="79"/>
      <c r="L34" s="79"/>
      <c r="M34" s="79"/>
      <c r="N34" s="79"/>
      <c r="O34" s="79"/>
      <c r="P34" s="79"/>
      <c r="Q34" s="79"/>
    </row>
    <row r="35" spans="1:157" s="31" customFormat="1" ht="31.5" customHeight="1" x14ac:dyDescent="0.3">
      <c r="A35"/>
      <c r="B35" s="79" t="s">
        <v>75</v>
      </c>
      <c r="C35" s="79"/>
      <c r="D35" s="79"/>
      <c r="E35" s="79"/>
      <c r="F35" s="79"/>
      <c r="G35" s="79"/>
      <c r="H35" s="79"/>
      <c r="I35" s="79"/>
      <c r="J35" s="79"/>
      <c r="K35" s="79"/>
      <c r="L35" s="79"/>
      <c r="M35" s="79"/>
      <c r="N35" s="79"/>
      <c r="O35" s="79"/>
      <c r="P35" s="79"/>
      <c r="Q35" s="79"/>
    </row>
    <row r="36" spans="1:157" s="31" customFormat="1" ht="15" customHeight="1" x14ac:dyDescent="0.3">
      <c r="A36"/>
      <c r="B36" s="4" t="s">
        <v>37</v>
      </c>
      <c r="C36" s="59"/>
      <c r="D36" s="41"/>
      <c r="E36" s="41"/>
      <c r="F36" s="41"/>
      <c r="G36" s="41"/>
      <c r="H36" s="41"/>
      <c r="I36" s="41"/>
      <c r="J36" s="41"/>
      <c r="K36" s="41"/>
      <c r="L36" s="41"/>
      <c r="M36" s="41"/>
      <c r="N36" s="41"/>
      <c r="O36" s="41"/>
      <c r="FA36" s="38"/>
    </row>
    <row r="37" spans="1:157" s="31" customFormat="1" ht="15" customHeight="1" x14ac:dyDescent="0.3">
      <c r="A37"/>
      <c r="B37"/>
      <c r="C37" s="60"/>
      <c r="D37" s="41"/>
      <c r="E37" s="41"/>
      <c r="F37" s="41"/>
      <c r="G37" s="41"/>
      <c r="H37" s="41"/>
      <c r="I37" s="41"/>
      <c r="J37" s="41"/>
      <c r="K37" s="41"/>
      <c r="L37" s="41"/>
      <c r="M37" s="41"/>
      <c r="N37" s="41"/>
      <c r="O37" s="41"/>
    </row>
    <row r="60" spans="4:157" x14ac:dyDescent="0.3">
      <c r="D60" s="40"/>
      <c r="E60" s="40"/>
      <c r="F60" s="40"/>
      <c r="G60" s="40"/>
      <c r="H60" s="40"/>
      <c r="I60" s="40"/>
      <c r="J60" s="40"/>
      <c r="K60" s="40"/>
      <c r="L60" s="40"/>
      <c r="M60" s="40"/>
      <c r="N60" s="40"/>
      <c r="O60" s="40"/>
      <c r="FA60" s="40"/>
    </row>
    <row r="61" spans="4:157" x14ac:dyDescent="0.3">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EX61" s="40"/>
      <c r="EY61" s="40"/>
      <c r="EZ61" s="40"/>
      <c r="FA61" s="40"/>
    </row>
    <row r="62" spans="4:157" x14ac:dyDescent="0.3">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row>
    <row r="63" spans="4:157" x14ac:dyDescent="0.3">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row>
    <row r="64" spans="4:157" x14ac:dyDescent="0.3">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row>
    <row r="65" spans="4:157" x14ac:dyDescent="0.3">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row>
    <row r="66" spans="4:157" x14ac:dyDescent="0.3">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row>
    <row r="67" spans="4:157" x14ac:dyDescent="0.3">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row>
    <row r="68" spans="4:157" x14ac:dyDescent="0.3">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row>
    <row r="69" spans="4:157" x14ac:dyDescent="0.3">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row>
    <row r="70" spans="4:157" x14ac:dyDescent="0.3">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row>
    <row r="71" spans="4:157" x14ac:dyDescent="0.3">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row>
    <row r="72" spans="4:157" x14ac:dyDescent="0.3">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c r="DV72" s="40"/>
      <c r="DW72" s="40"/>
      <c r="DX72" s="40"/>
      <c r="DY72" s="40"/>
      <c r="DZ72" s="40"/>
      <c r="EA72" s="40"/>
      <c r="EB72" s="40"/>
      <c r="EC72" s="40"/>
      <c r="ED72" s="40"/>
      <c r="EE72" s="40"/>
      <c r="EF72" s="40"/>
      <c r="EG72" s="40"/>
      <c r="EH72" s="40"/>
      <c r="EI72" s="40"/>
      <c r="EJ72" s="40"/>
      <c r="EK72" s="40"/>
      <c r="EL72" s="40"/>
      <c r="EM72" s="40"/>
      <c r="EN72" s="40"/>
      <c r="EO72" s="40"/>
      <c r="EP72" s="40"/>
      <c r="EQ72" s="40"/>
      <c r="ER72" s="40"/>
      <c r="ES72" s="40"/>
      <c r="ET72" s="40"/>
      <c r="EU72" s="40"/>
      <c r="EV72" s="40"/>
      <c r="EW72" s="40"/>
    </row>
    <row r="104" s="31" customFormat="1" x14ac:dyDescent="0.3"/>
    <row r="105" s="31" customFormat="1" x14ac:dyDescent="0.3"/>
    <row r="106" s="31" customFormat="1" x14ac:dyDescent="0.3"/>
    <row r="107" s="31" customFormat="1" x14ac:dyDescent="0.3"/>
    <row r="108" s="31" customFormat="1" x14ac:dyDescent="0.3"/>
    <row r="109" s="31" customFormat="1" x14ac:dyDescent="0.3"/>
    <row r="110" s="31" customFormat="1" x14ac:dyDescent="0.3"/>
    <row r="111" s="31" customFormat="1" x14ac:dyDescent="0.3"/>
  </sheetData>
  <mergeCells count="25">
    <mergeCell ref="D3:K3"/>
    <mergeCell ref="D4:K4"/>
    <mergeCell ref="D5:K5"/>
    <mergeCell ref="D6:K6"/>
    <mergeCell ref="FA9:FA10"/>
    <mergeCell ref="AZ9:BK9"/>
    <mergeCell ref="BL9:BW9"/>
    <mergeCell ref="BX9:CI9"/>
    <mergeCell ref="CJ9:CU9"/>
    <mergeCell ref="DH9:DS9"/>
    <mergeCell ref="ER9:EW9"/>
    <mergeCell ref="B35:Q35"/>
    <mergeCell ref="EX9:EX10"/>
    <mergeCell ref="EY9:EY10"/>
    <mergeCell ref="EZ9:EZ10"/>
    <mergeCell ref="CV9:DG9"/>
    <mergeCell ref="B34:Q34"/>
    <mergeCell ref="DT9:EE9"/>
    <mergeCell ref="B20:C20"/>
    <mergeCell ref="B21:C21"/>
    <mergeCell ref="P9:AA9"/>
    <mergeCell ref="AB9:AM9"/>
    <mergeCell ref="AN9:AY9"/>
    <mergeCell ref="D9:O9"/>
    <mergeCell ref="EF9:EQ9"/>
  </mergeCells>
  <phoneticPr fontId="26" type="noConversion"/>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 id="{7644B12A-6671-41D6-8BBD-277BF26E314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EX20:EX21 EX13:EX18</xm:sqref>
        </x14:conditionalFormatting>
        <x14:conditionalFormatting xmlns:xm="http://schemas.microsoft.com/office/excel/2006/main">
          <x14:cfRule type="iconSet" priority="29"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EX11:EY11</xm:sqref>
        </x14:conditionalFormatting>
        <x14:conditionalFormatting xmlns:xm="http://schemas.microsoft.com/office/excel/2006/main">
          <x14:cfRule type="iconSet" priority="27"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EX19:EY19</xm:sqref>
        </x14:conditionalFormatting>
        <x14:conditionalFormatting xmlns:xm="http://schemas.microsoft.com/office/excel/2006/main">
          <x14:cfRule type="iconSet" priority="28"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EY20:EY21 EY13:EY18</xm:sqref>
        </x14:conditionalFormatting>
        <x14:conditionalFormatting xmlns:xm="http://schemas.microsoft.com/office/excel/2006/main">
          <x14:cfRule type="iconSet" priority="1" id="{0AE265EA-6E68-49E1-8CA5-62ECCDF4A3C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EZ20:EZ21 EZ13:EZ18</xm:sqref>
        </x14:conditionalFormatting>
        <x14:conditionalFormatting xmlns:xm="http://schemas.microsoft.com/office/excel/2006/main">
          <x14:cfRule type="iconSet" priority="166"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EZ11:FA11</xm:sqref>
        </x14:conditionalFormatting>
        <x14:conditionalFormatting xmlns:xm="http://schemas.microsoft.com/office/excel/2006/main">
          <x14:cfRule type="iconSet" priority="160"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EZ19:FA19</xm:sqref>
        </x14:conditionalFormatting>
        <x14:conditionalFormatting xmlns:xm="http://schemas.microsoft.com/office/excel/2006/main">
          <x14:cfRule type="iconSet" priority="164"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FA20:FA21 FA13:FA18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2025-08-01T21:14:27Z</dcterms:modified>
</cp:coreProperties>
</file>