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9. Septiembre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2"/>
    <pivotCache cacheId="12" r:id="rId13"/>
    <pivotCache cacheId="17" r:id="rId14"/>
  </pivotCaches>
  <extLst>
    <ext xmlns:x14="http://schemas.microsoft.com/office/spreadsheetml/2009/9/main" uri="{BBE1A952-AA13-448e-AADC-164F8A28A991}">
      <x14:slicerCaches>
        <x14:slicerCache r:id="rId15"/>
        <x14:slicerCache r:id="rId16"/>
        <x14:slicerCache r:id="rId17"/>
        <x14:slicerCache r:id="rId18"/>
        <x14:slicerCache r:id="rId19"/>
        <x14:slicerCache r:id="rId2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3" i="4" l="1"/>
  <c r="H363" i="4"/>
  <c r="G363" i="4"/>
  <c r="F363" i="4"/>
  <c r="E363" i="4"/>
  <c r="I362" i="4"/>
  <c r="H362" i="4"/>
  <c r="G362" i="4"/>
  <c r="F362" i="4"/>
  <c r="E362" i="4"/>
  <c r="I361" i="4"/>
  <c r="H361" i="4"/>
  <c r="G361" i="4"/>
  <c r="F361" i="4"/>
  <c r="E361" i="4"/>
  <c r="I360" i="4"/>
  <c r="H360" i="4"/>
  <c r="G360" i="4"/>
  <c r="F360" i="4"/>
  <c r="E360" i="4"/>
  <c r="I359" i="4"/>
  <c r="H359" i="4"/>
  <c r="G359" i="4"/>
  <c r="F359" i="4"/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<sst xmlns="http://schemas.openxmlformats.org/spreadsheetml/2006/main" count="2023" uniqueCount="82">
  <si>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</si>
  <si>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</si>
  <si>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</si>
  <si>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</si>
  <si>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</si>
  <si>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</si>
  <si>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</si>
  <si>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</si>
  <si>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</si>
  <si>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</si>
  <si>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</si>
  <si>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</si>
  <si>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</si>
  <si>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</si>
  <si>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</si>
  <si>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</si>
  <si>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</si>
  <si>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</si>
  <si>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</si>
  <si>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</si>
  <si>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</si>
  <si>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</si>
  <si>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</si>
  <si>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</si>
  <si>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</si>
  <si>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</si>
  <si>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</si>
  <si>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</si>
  <si>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</si>
  <si>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</si>
  <si>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</si>
  <si>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</si>
  <si>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</si>
  <si>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</si>
  <si>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</si>
  <si>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</si>
  <si>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</si>
  <si>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</si>
  <si>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</si>
  <si>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</si>
  <si>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</si>
  <si>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</si>
  <si>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</si>
  <si>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</si>
  <si>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</si>
  <si>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</si>
  <si>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</si>
  <si>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</si>
  <si>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</si>
  <si>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</si>
  <si>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</si>
  <si>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</si>
  <si>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</si>
  <si>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</si>
  <si>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</si>
  <si>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</si>
  <si>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</si>
  <si>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</si>
  <si>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</si>
  <si>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</si>
  <si>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</si>
  <si>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</si>
  <si>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</si>
  <si>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</si>
  <si>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</si>
  <si>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</si>
  <si>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</si>
  <si>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</si>
  <si>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</si>
  <si>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</si>
  <si>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</si>
  <si>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</si>
  <si>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</si>
  <si>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</si>
  <si>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</si>
  <si>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</si>
  <si>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</si>
  <si>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</si>
  <si>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</si>
  <si>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</si>
  <si>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</si>
  <si>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Septiembre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</si>
</sst>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i/>
      <sz val="9"/>
      <color rgb="FF232F5B"/>
      <name val="Calibri"/>
      <family val="2"/>
      <scheme val="minor"/>
    </font>
    <font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4" borderId="2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0" fontId="22" fillId="3" borderId="2" xfId="4" applyFont="1" applyFill="1" applyBorder="1" applyAlignment="1">
      <alignment horizontal="left" indent="2"/>
    </xf>
    <xf numFmtId="0" fontId="23" fillId="3" borderId="4" xfId="4" applyFont="1" applyFill="1" applyBorder="1"/>
    <xf numFmtId="10" fontId="9" fillId="0" borderId="0" xfId="3" applyNumberFormat="1" applyFont="1" applyBorder="1"/>
    <xf numFmtId="0" fontId="23" fillId="3" borderId="7" xfId="4" applyFont="1" applyFill="1" applyBorder="1"/>
    <xf numFmtId="167" fontId="9" fillId="0" borderId="0" xfId="2" applyNumberFormat="1" applyFont="1" applyBorder="1"/>
    <xf numFmtId="0" fontId="24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/>
    <xf numFmtId="0" fontId="9" fillId="0" borderId="0" xfId="0" applyFont="1" applyBorder="1"/>
    <xf numFmtId="0" fontId="5" fillId="4" borderId="1" xfId="0" applyFont="1" applyFill="1" applyBorder="1"/>
    <xf numFmtId="0" fontId="5" fillId="4" borderId="0" xfId="0" applyFont="1" applyFill="1" applyAlignment="1">
      <alignment vertical="center" wrapText="1"/>
    </xf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0" fontId="5" fillId="0" borderId="0" xfId="0" applyFont="1"/>
    <xf numFmtId="165" fontId="0" fillId="5" borderId="0" xfId="0" applyNumberForma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6" fillId="4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84">
    <dxf>
      <font>
        <color theme="0"/>
      </font>
    </dxf>
    <dxf>
      <fill>
        <patternFill>
          <bgColor rgb="FF232F5B"/>
        </patternFill>
      </fill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microsoft.com/office/2007/relationships/slicerCache" Target="slicerCaches/slicerCache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6" Type="http://schemas.microsoft.com/office/2007/relationships/slicerCache" Target="slicerCaches/slicerCache2.xml"/><Relationship Id="rId20" Type="http://schemas.microsoft.com/office/2007/relationships/slicerCache" Target="slicerCaches/slicerCache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pivotCacheDefinition" Target="pivotCache/pivotCacheDefinition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Margen%20Adicional%20SEP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POP Y SOL"/>
      <sheetName val="MG ADICIONAL POP Y SOL"/>
      <sheetName val="PRIVADO"/>
      <sheetName val="MARGEN ADICIONAL PRIVADO"/>
      <sheetName val="tasa efectiva"/>
    </sheetNames>
    <sheetDataSet>
      <sheetData sheetId="0"/>
      <sheetData sheetId="1"/>
      <sheetData sheetId="2"/>
      <sheetData sheetId="3">
        <row r="8">
          <cell r="G8">
            <v>1.9704856475864889E-2</v>
          </cell>
        </row>
      </sheetData>
      <sheetData sheetId="4"/>
      <sheetData sheetId="5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188.433350810184" createdVersion="5" refreshedVersion="5" minRefreshableVersion="3" recordCount="302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188.433608680556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188.434011805555" createdVersion="5" refreshedVersion="5" minRefreshableVersion="3" recordCount="36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6"/>
    <x v="12"/>
    <x v="5"/>
    <m/>
    <m/>
    <m/>
    <m/>
    <m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6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6"/>
    <x v="1"/>
    <n v="1.2589871709099247E-3"/>
    <n v="2.5179743418198494E-3"/>
    <n v="5.0359486836396988E-3"/>
    <n v="7.5539230254595465E-3"/>
    <n v="1.0071897367279398E-2"/>
  </r>
  <r>
    <x v="1"/>
    <x v="6"/>
    <x v="2"/>
    <n v="1.8884807563648866E-3"/>
    <n v="3.7769615127297733E-3"/>
    <n v="7.5539230254595465E-3"/>
    <n v="1.1330884538189321E-2"/>
    <n v="1.5107846050919093E-2"/>
  </r>
  <r>
    <x v="1"/>
    <x v="6"/>
    <x v="3"/>
    <n v="2.5179743418198494E-3"/>
    <n v="5.0359486836396988E-3"/>
    <n v="1.0071897367279398E-2"/>
    <n v="1.5107846050919093E-2"/>
    <n v="2.0143794734558795E-2"/>
  </r>
  <r>
    <x v="1"/>
    <x v="6"/>
    <x v="4"/>
    <n v="3.1474679272748113E-3"/>
    <n v="6.2949358545496227E-3"/>
    <n v="1.2589871709099245E-2"/>
    <n v="1.8884807563648867E-2"/>
    <n v="2.5179743418198491E-2"/>
  </r>
  <r>
    <x v="1"/>
    <x v="7"/>
    <x v="0"/>
    <n v="0"/>
    <n v="1.2394591984198219E-3"/>
    <n v="2.4789183968396437E-3"/>
    <n v="3.7183775952594651E-3"/>
    <n v="4.9578367936792874E-3"/>
  </r>
  <r>
    <x v="1"/>
    <x v="7"/>
    <x v="1"/>
    <n v="1.2394591984198219E-3"/>
    <n v="2.4789183968396437E-3"/>
    <n v="4.9578367936792874E-3"/>
    <n v="7.4367551905189302E-3"/>
    <n v="9.9156735873585748E-3"/>
  </r>
  <r>
    <x v="1"/>
    <x v="7"/>
    <x v="2"/>
    <n v="1.8591887976297326E-3"/>
    <n v="3.7183775952594651E-3"/>
    <n v="7.4367551905189302E-3"/>
    <n v="1.1155132785778395E-2"/>
    <n v="1.487351038103786E-2"/>
  </r>
  <r>
    <x v="1"/>
    <x v="7"/>
    <x v="3"/>
    <n v="2.4789183968396437E-3"/>
    <n v="4.9578367936792874E-3"/>
    <n v="9.9156735873585748E-3"/>
    <n v="1.487351038103786E-2"/>
    <n v="1.983134717471715E-2"/>
  </r>
  <r>
    <x v="1"/>
    <x v="7"/>
    <x v="4"/>
    <n v="3.0986479960495544E-3"/>
    <n v="6.1972959920991088E-3"/>
    <n v="1.2394591984198218E-2"/>
    <n v="1.8591887976297326E-2"/>
    <n v="2.4789183968396435E-2"/>
  </r>
  <r>
    <x v="1"/>
    <x v="8"/>
    <x v="0"/>
    <n v="0"/>
    <n v="1.5381394069801271E-3"/>
    <n v="3.0762788139602542E-3"/>
    <n v="4.6144182209403809E-3"/>
    <n v="6.1525576279205085E-3"/>
  </r>
  <r>
    <x v="1"/>
    <x v="8"/>
    <x v="1"/>
    <n v="1.5381394069801271E-3"/>
    <n v="3.0762788139602542E-3"/>
    <n v="6.1525576279205085E-3"/>
    <n v="9.2288364418807618E-3"/>
    <n v="1.2305115255841017E-2"/>
  </r>
  <r>
    <x v="1"/>
    <x v="8"/>
    <x v="2"/>
    <n v="2.3072091104701905E-3"/>
    <n v="4.6144182209403809E-3"/>
    <n v="9.2288364418807618E-3"/>
    <n v="1.3843254662821143E-2"/>
    <n v="1.8457672883761524E-2"/>
  </r>
  <r>
    <x v="1"/>
    <x v="8"/>
    <x v="3"/>
    <n v="3.0762788139602542E-3"/>
    <n v="6.1525576279205085E-3"/>
    <n v="1.2305115255841017E-2"/>
    <n v="1.8457672883761524E-2"/>
    <n v="2.4610230511682034E-2"/>
  </r>
  <r>
    <x v="1"/>
    <x v="8"/>
    <x v="4"/>
    <n v="3.8453485174503176E-3"/>
    <n v="7.6906970349006351E-3"/>
    <n v="1.538139406980127E-2"/>
    <n v="2.3072091104701906E-2"/>
    <n v="3.0762788139602541E-2"/>
  </r>
  <r>
    <x v="1"/>
    <x v="9"/>
    <x v="0"/>
    <n v="0"/>
    <n v="1.4785952841900017E-3"/>
    <n v="2.9571905683800034E-3"/>
    <n v="4.4357858525700044E-3"/>
    <n v="5.9143811367600068E-3"/>
  </r>
  <r>
    <x v="1"/>
    <x v="9"/>
    <x v="1"/>
    <n v="1.4785952841900017E-3"/>
    <n v="2.9571905683800034E-3"/>
    <n v="5.9143811367600068E-3"/>
    <n v="8.8715717051400089E-3"/>
    <n v="1.1828762273520014E-2"/>
  </r>
  <r>
    <x v="1"/>
    <x v="9"/>
    <x v="2"/>
    <n v="2.2178929262850022E-3"/>
    <n v="4.4357858525700044E-3"/>
    <n v="8.8715717051400089E-3"/>
    <n v="1.3307357557710016E-2"/>
    <n v="1.7743143410280018E-2"/>
  </r>
  <r>
    <x v="1"/>
    <x v="9"/>
    <x v="3"/>
    <n v="2.9571905683800034E-3"/>
    <n v="5.9143811367600068E-3"/>
    <n v="1.1828762273520014E-2"/>
    <n v="1.7743143410280018E-2"/>
    <n v="2.3657524547040027E-2"/>
  </r>
  <r>
    <x v="1"/>
    <x v="9"/>
    <x v="4"/>
    <n v="3.6964882104750041E-3"/>
    <n v="7.3929764209500082E-3"/>
    <n v="1.4785952841900016E-2"/>
    <n v="2.2178929262850026E-2"/>
    <n v="2.9571905683800033E-2"/>
  </r>
  <r>
    <x v="1"/>
    <x v="10"/>
    <x v="0"/>
    <n v="0"/>
    <n v="1.3140631154817855E-3"/>
    <n v="2.6281262309635709E-3"/>
    <n v="3.9421893464453564E-3"/>
    <n v="5.2562524619271418E-3"/>
  </r>
  <r>
    <x v="1"/>
    <x v="10"/>
    <x v="1"/>
    <n v="1.3140631154817855E-3"/>
    <n v="2.6281262309635709E-3"/>
    <n v="5.2562524619271418E-3"/>
    <n v="7.8843786928907127E-3"/>
    <n v="1.0512504923854284E-2"/>
  </r>
  <r>
    <x v="1"/>
    <x v="10"/>
    <x v="2"/>
    <n v="1.9710946732226782E-3"/>
    <n v="3.9421893464453564E-3"/>
    <n v="7.8843786928907127E-3"/>
    <n v="1.182656803933607E-2"/>
    <n v="1.5768757385781425E-2"/>
  </r>
  <r>
    <x v="1"/>
    <x v="10"/>
    <x v="3"/>
    <n v="2.6281262309635709E-3"/>
    <n v="5.2562524619271418E-3"/>
    <n v="1.0512504923854284E-2"/>
    <n v="1.5768757385781425E-2"/>
    <n v="2.1025009847708567E-2"/>
  </r>
  <r>
    <x v="1"/>
    <x v="10"/>
    <x v="4"/>
    <n v="3.2851577887044636E-3"/>
    <n v="6.5703155774089273E-3"/>
    <n v="1.3140631154817855E-2"/>
    <n v="1.9710946732226783E-2"/>
    <n v="2.6281262309635709E-2"/>
  </r>
  <r>
    <x v="1"/>
    <x v="11"/>
    <x v="0"/>
    <n v="0"/>
    <n v="1.4554774054332238E-3"/>
    <n v="2.9109548108664477E-3"/>
    <n v="4.3664322162996708E-3"/>
    <n v="5.8219096217328953E-3"/>
  </r>
  <r>
    <x v="1"/>
    <x v="11"/>
    <x v="1"/>
    <n v="1.4554774054332238E-3"/>
    <n v="2.9109548108664477E-3"/>
    <n v="5.8219096217328953E-3"/>
    <n v="8.7328644325993417E-3"/>
    <n v="1.1643819243465791E-2"/>
  </r>
  <r>
    <x v="1"/>
    <x v="11"/>
    <x v="2"/>
    <n v="2.1832161081498354E-3"/>
    <n v="4.3664322162996708E-3"/>
    <n v="8.7328644325993417E-3"/>
    <n v="1.3099296648899014E-2"/>
    <n v="1.7465728865198683E-2"/>
  </r>
  <r>
    <x v="1"/>
    <x v="11"/>
    <x v="3"/>
    <n v="2.9109548108664477E-3"/>
    <n v="5.8219096217328953E-3"/>
    <n v="1.1643819243465791E-2"/>
    <n v="1.7465728865198683E-2"/>
    <n v="2.3287638486931581E-2"/>
  </r>
  <r>
    <x v="1"/>
    <x v="11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6"/>
    <x v="5"/>
    <n v="0"/>
    <n v="1.5252292749322509E-3"/>
    <n v="3.0504585498645018E-3"/>
    <n v="4.5756878247967519E-3"/>
    <n v="6.1009170997290037E-3"/>
  </r>
  <r>
    <x v="2"/>
    <x v="6"/>
    <x v="6"/>
    <n v="1.5252292749322509E-3"/>
    <n v="3.0504585498645018E-3"/>
    <n v="6.1009170997290037E-3"/>
    <n v="9.1513756495935038E-3"/>
    <n v="1.2201834199458007E-2"/>
  </r>
  <r>
    <x v="2"/>
    <x v="6"/>
    <x v="7"/>
    <n v="2.2878439123983759E-3"/>
    <n v="4.5756878247967519E-3"/>
    <n v="9.1513756495935038E-3"/>
    <n v="1.3727063474390257E-2"/>
    <n v="1.8302751299187008E-2"/>
  </r>
  <r>
    <x v="2"/>
    <x v="6"/>
    <x v="8"/>
    <n v="3.0504585498645018E-3"/>
    <n v="6.1009170997290037E-3"/>
    <n v="1.2201834199458007E-2"/>
    <n v="1.8302751299187008E-2"/>
    <n v="2.4403668398916015E-2"/>
  </r>
  <r>
    <x v="2"/>
    <x v="6"/>
    <x v="9"/>
    <n v="3.8130731873306269E-3"/>
    <n v="7.6261463746612537E-3"/>
    <n v="1.5252292749322507E-2"/>
    <n v="2.2878439123983761E-2"/>
    <n v="3.0504585498645015E-2"/>
  </r>
  <r>
    <x v="2"/>
    <x v="7"/>
    <x v="5"/>
    <n v="0"/>
    <n v="1.4341788177034596E-3"/>
    <n v="2.8683576354069191E-3"/>
    <n v="4.3025364531103782E-3"/>
    <n v="5.7367152708138382E-3"/>
  </r>
  <r>
    <x v="2"/>
    <x v="7"/>
    <x v="6"/>
    <n v="1.4341788177034596E-3"/>
    <n v="2.8683576354069191E-3"/>
    <n v="5.7367152708138382E-3"/>
    <n v="8.6050729062207565E-3"/>
    <n v="1.1473430541627676E-2"/>
  </r>
  <r>
    <x v="2"/>
    <x v="7"/>
    <x v="7"/>
    <n v="2.1512682265551891E-3"/>
    <n v="4.3025364531103782E-3"/>
    <n v="8.6050729062207565E-3"/>
    <n v="1.2907609359331135E-2"/>
    <n v="1.7210145812441513E-2"/>
  </r>
  <r>
    <x v="2"/>
    <x v="7"/>
    <x v="8"/>
    <n v="2.8683576354069191E-3"/>
    <n v="5.7367152708138382E-3"/>
    <n v="1.1473430541627676E-2"/>
    <n v="1.7210145812441513E-2"/>
    <n v="2.2946861083255353E-2"/>
  </r>
  <r>
    <x v="2"/>
    <x v="7"/>
    <x v="9"/>
    <n v="3.5854470442586487E-3"/>
    <n v="7.1708940885172974E-3"/>
    <n v="1.4341788177034595E-2"/>
    <n v="2.1512682265551891E-2"/>
    <n v="2.8683576354069189E-2"/>
  </r>
  <r>
    <x v="2"/>
    <x v="8"/>
    <x v="5"/>
    <n v="0"/>
    <n v="1.5276692651223641E-3"/>
    <n v="3.0553385302447282E-3"/>
    <n v="4.5830077953670917E-3"/>
    <n v="6.1106770604894564E-3"/>
  </r>
  <r>
    <x v="2"/>
    <x v="8"/>
    <x v="6"/>
    <n v="1.5276692651223641E-3"/>
    <n v="3.0553385302447282E-3"/>
    <n v="6.1106770604894564E-3"/>
    <n v="9.1660155907341834E-3"/>
    <n v="1.2221354120978913E-2"/>
  </r>
  <r>
    <x v="2"/>
    <x v="8"/>
    <x v="7"/>
    <n v="2.2915038976835458E-3"/>
    <n v="4.5830077953670917E-3"/>
    <n v="9.1660155907341834E-3"/>
    <n v="1.3749023386101277E-2"/>
    <n v="1.8332031181468367E-2"/>
  </r>
  <r>
    <x v="2"/>
    <x v="8"/>
    <x v="8"/>
    <n v="3.0553385302447282E-3"/>
    <n v="6.1106770604894564E-3"/>
    <n v="1.2221354120978913E-2"/>
    <n v="1.8332031181468367E-2"/>
    <n v="2.4442708241957826E-2"/>
  </r>
  <r>
    <x v="2"/>
    <x v="8"/>
    <x v="9"/>
    <n v="3.8191731628059102E-3"/>
    <n v="7.6383463256118203E-3"/>
    <n v="1.5276692651223641E-2"/>
    <n v="2.2915038976835462E-2"/>
    <n v="3.0553385302447281E-2"/>
  </r>
  <r>
    <x v="2"/>
    <x v="9"/>
    <x v="5"/>
    <n v="0"/>
    <n v="1.572911707231066E-3"/>
    <n v="3.145823414462132E-3"/>
    <n v="4.7187351216931971E-3"/>
    <n v="6.291646828924264E-3"/>
  </r>
  <r>
    <x v="2"/>
    <x v="9"/>
    <x v="6"/>
    <n v="1.572911707231066E-3"/>
    <n v="3.145823414462132E-3"/>
    <n v="6.291646828924264E-3"/>
    <n v="9.4374702433863943E-3"/>
    <n v="1.2583293657848528E-2"/>
  </r>
  <r>
    <x v="2"/>
    <x v="9"/>
    <x v="7"/>
    <n v="2.3593675608465986E-3"/>
    <n v="4.7187351216931971E-3"/>
    <n v="9.4374702433863943E-3"/>
    <n v="1.4156205365079593E-2"/>
    <n v="1.8874940486772789E-2"/>
  </r>
  <r>
    <x v="2"/>
    <x v="9"/>
    <x v="8"/>
    <n v="3.145823414462132E-3"/>
    <n v="6.291646828924264E-3"/>
    <n v="1.2583293657848528E-2"/>
    <n v="1.8874940486772789E-2"/>
    <n v="2.5166587315697056E-2"/>
  </r>
  <r>
    <x v="2"/>
    <x v="9"/>
    <x v="9"/>
    <n v="3.9322792680776646E-3"/>
    <n v="7.8645585361553291E-3"/>
    <n v="1.5729117072310658E-2"/>
    <n v="2.3593675608465987E-2"/>
    <n v="3.1458234144621317E-2"/>
  </r>
  <r>
    <x v="2"/>
    <x v="10"/>
    <x v="5"/>
    <n v="0"/>
    <n v="1.4990183077012514E-3"/>
    <n v="2.9980366154025028E-3"/>
    <n v="4.4970549231037535E-3"/>
    <n v="5.9960732308050055E-3"/>
  </r>
  <r>
    <x v="2"/>
    <x v="10"/>
    <x v="6"/>
    <n v="1.4990183077012514E-3"/>
    <n v="2.9980366154025028E-3"/>
    <n v="5.9960732308050055E-3"/>
    <n v="8.994109846207507E-3"/>
    <n v="1.1992146461610011E-2"/>
  </r>
  <r>
    <x v="2"/>
    <x v="10"/>
    <x v="7"/>
    <n v="2.2485274615518767E-3"/>
    <n v="4.4970549231037535E-3"/>
    <n v="8.994109846207507E-3"/>
    <n v="1.3491164769311262E-2"/>
    <n v="1.7988219692415014E-2"/>
  </r>
  <r>
    <x v="2"/>
    <x v="10"/>
    <x v="8"/>
    <n v="2.9980366154025028E-3"/>
    <n v="5.9960732308050055E-3"/>
    <n v="1.1992146461610011E-2"/>
    <n v="1.7988219692415014E-2"/>
    <n v="2.3984292923220022E-2"/>
  </r>
  <r>
    <x v="2"/>
    <x v="10"/>
    <x v="9"/>
    <n v="3.7475457692531283E-3"/>
    <n v="7.4950915385062567E-3"/>
    <n v="1.4990183077012513E-2"/>
    <n v="2.2485274615518771E-2"/>
    <n v="2.9980366154025027E-2"/>
  </r>
  <r>
    <x v="2"/>
    <x v="11"/>
    <x v="5"/>
    <n v="0"/>
    <n v="1.4637204528094158E-3"/>
    <n v="2.9274409056188316E-3"/>
    <n v="4.3911613584282465E-3"/>
    <n v="5.8548818112376631E-3"/>
  </r>
  <r>
    <x v="2"/>
    <x v="11"/>
    <x v="6"/>
    <n v="1.4637204528094158E-3"/>
    <n v="2.9274409056188316E-3"/>
    <n v="5.8548818112376631E-3"/>
    <n v="8.782322716856493E-3"/>
    <n v="1.1709763622475326E-2"/>
  </r>
  <r>
    <x v="2"/>
    <x v="11"/>
    <x v="7"/>
    <n v="2.1955806792141232E-3"/>
    <n v="4.3911613584282465E-3"/>
    <n v="8.782322716856493E-3"/>
    <n v="1.3173484075284741E-2"/>
    <n v="1.7564645433712986E-2"/>
  </r>
  <r>
    <x v="2"/>
    <x v="11"/>
    <x v="8"/>
    <n v="2.9274409056188316E-3"/>
    <n v="5.8548818112376631E-3"/>
    <n v="1.1709763622475326E-2"/>
    <n v="1.7564645433712986E-2"/>
    <n v="2.3419527244950653E-2"/>
  </r>
  <r>
    <x v="2"/>
    <x v="11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6"/>
    <x v="5"/>
    <n v="0"/>
    <n v="2.1523790149605712E-3"/>
    <n v="4.3047580299211425E-3"/>
    <n v="6.4571370448817129E-3"/>
    <n v="8.609516059842285E-3"/>
  </r>
  <r>
    <x v="3"/>
    <x v="6"/>
    <x v="6"/>
    <n v="2.1523790149605712E-3"/>
    <n v="4.3047580299211425E-3"/>
    <n v="8.609516059842285E-3"/>
    <n v="1.2914274089763426E-2"/>
    <n v="1.721903211968457E-2"/>
  </r>
  <r>
    <x v="3"/>
    <x v="6"/>
    <x v="7"/>
    <n v="3.2285685224408564E-3"/>
    <n v="6.4571370448817129E-3"/>
    <n v="1.2914274089763426E-2"/>
    <n v="1.937141113464514E-2"/>
    <n v="2.5828548179526852E-2"/>
  </r>
  <r>
    <x v="3"/>
    <x v="6"/>
    <x v="8"/>
    <n v="4.3047580299211425E-3"/>
    <n v="8.609516059842285E-3"/>
    <n v="1.721903211968457E-2"/>
    <n v="2.5828548179526852E-2"/>
    <n v="3.443806423936914E-2"/>
  </r>
  <r>
    <x v="3"/>
    <x v="6"/>
    <x v="9"/>
    <n v="5.3809475374014277E-3"/>
    <n v="1.0761895074802855E-2"/>
    <n v="2.1523790149605711E-2"/>
    <n v="3.228568522440857E-2"/>
    <n v="4.3047580299211421E-2"/>
  </r>
  <r>
    <x v="3"/>
    <x v="7"/>
    <x v="5"/>
    <n v="0"/>
    <n v="0"/>
    <n v="0"/>
    <n v="0"/>
    <n v="0"/>
  </r>
  <r>
    <x v="3"/>
    <x v="7"/>
    <x v="6"/>
    <n v="0"/>
    <n v="0"/>
    <n v="0"/>
    <n v="0"/>
    <n v="0"/>
  </r>
  <r>
    <x v="3"/>
    <x v="7"/>
    <x v="7"/>
    <n v="0"/>
    <n v="0"/>
    <n v="0"/>
    <n v="0"/>
    <n v="0"/>
  </r>
  <r>
    <x v="3"/>
    <x v="7"/>
    <x v="8"/>
    <n v="0"/>
    <n v="0"/>
    <n v="0"/>
    <n v="0"/>
    <n v="0"/>
  </r>
  <r>
    <x v="3"/>
    <x v="7"/>
    <x v="9"/>
    <n v="0"/>
    <n v="0"/>
    <n v="0"/>
    <n v="0"/>
    <n v="0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6"/>
    <x v="5"/>
    <n v="0"/>
    <n v="1.3228551717871337E-3"/>
    <n v="2.6457103435742675E-3"/>
    <n v="3.9685655153614005E-3"/>
    <n v="5.2914206871485349E-3"/>
  </r>
  <r>
    <x v="4"/>
    <x v="6"/>
    <x v="6"/>
    <n v="1.3228551717871337E-3"/>
    <n v="2.6457103435742675E-3"/>
    <n v="5.2914206871485349E-3"/>
    <n v="7.9371310307228011E-3"/>
    <n v="1.058284137429707E-2"/>
  </r>
  <r>
    <x v="4"/>
    <x v="6"/>
    <x v="7"/>
    <n v="1.9842827576807003E-3"/>
    <n v="3.9685655153614005E-3"/>
    <n v="7.9371310307228011E-3"/>
    <n v="1.1905696546084204E-2"/>
    <n v="1.5874262061445602E-2"/>
  </r>
  <r>
    <x v="4"/>
    <x v="6"/>
    <x v="8"/>
    <n v="2.6457103435742675E-3"/>
    <n v="5.2914206871485349E-3"/>
    <n v="1.058284137429707E-2"/>
    <n v="1.5874262061445602E-2"/>
    <n v="2.116568274859414E-2"/>
  </r>
  <r>
    <x v="4"/>
    <x v="6"/>
    <x v="9"/>
    <n v="3.3071379294678342E-3"/>
    <n v="6.6142758589356684E-3"/>
    <n v="1.3228551717871337E-2"/>
    <n v="1.9842827576807005E-2"/>
    <n v="2.6457103435742674E-2"/>
  </r>
  <r>
    <x v="4"/>
    <x v="7"/>
    <x v="5"/>
    <n v="0"/>
    <n v="2.0175617703995035E-3"/>
    <n v="4.035123540799007E-3"/>
    <n v="6.0526853111985092E-3"/>
    <n v="8.0702470815980139E-3"/>
  </r>
  <r>
    <x v="4"/>
    <x v="7"/>
    <x v="6"/>
    <n v="2.0175617703995035E-3"/>
    <n v="4.035123540799007E-3"/>
    <n v="8.0702470815980139E-3"/>
    <n v="1.2105370622397018E-2"/>
    <n v="1.6140494163196028E-2"/>
  </r>
  <r>
    <x v="4"/>
    <x v="7"/>
    <x v="7"/>
    <n v="3.0263426555992546E-3"/>
    <n v="6.0526853111985092E-3"/>
    <n v="1.2105370622397018E-2"/>
    <n v="1.815805593359553E-2"/>
    <n v="2.4210741244794037E-2"/>
  </r>
  <r>
    <x v="4"/>
    <x v="7"/>
    <x v="8"/>
    <n v="4.035123540799007E-3"/>
    <n v="8.0702470815980139E-3"/>
    <n v="1.6140494163196028E-2"/>
    <n v="2.4210741244794037E-2"/>
    <n v="3.2280988326392056E-2"/>
  </r>
  <r>
    <x v="4"/>
    <x v="7"/>
    <x v="9"/>
    <n v="5.0439044259987581E-3"/>
    <n v="1.0087808851997516E-2"/>
    <n v="2.0175617703995032E-2"/>
    <n v="3.0263426555992547E-2"/>
    <n v="4.0351235407990065E-2"/>
  </r>
  <r>
    <x v="4"/>
    <x v="8"/>
    <x v="5"/>
    <n v="0"/>
    <n v="1.9622202345322744E-3"/>
    <n v="3.9244404690645489E-3"/>
    <n v="5.8866607035968233E-3"/>
    <n v="7.8488809381290978E-3"/>
  </r>
  <r>
    <x v="4"/>
    <x v="8"/>
    <x v="6"/>
    <n v="1.9622202345322744E-3"/>
    <n v="3.9244404690645489E-3"/>
    <n v="7.8488809381290978E-3"/>
    <n v="1.1773321407193647E-2"/>
    <n v="1.5697761876258196E-2"/>
  </r>
  <r>
    <x v="4"/>
    <x v="8"/>
    <x v="7"/>
    <n v="2.9433303517984117E-3"/>
    <n v="5.8866607035968233E-3"/>
    <n v="1.1773321407193647E-2"/>
    <n v="1.7659982110790472E-2"/>
    <n v="2.3546642814387293E-2"/>
  </r>
  <r>
    <x v="4"/>
    <x v="8"/>
    <x v="8"/>
    <n v="3.9244404690645489E-3"/>
    <n v="7.8488809381290978E-3"/>
    <n v="1.5697761876258196E-2"/>
    <n v="2.3546642814387293E-2"/>
    <n v="3.1395523752516391E-2"/>
  </r>
  <r>
    <x v="4"/>
    <x v="8"/>
    <x v="9"/>
    <n v="4.9055505863306861E-3"/>
    <n v="9.8111011726613722E-3"/>
    <n v="1.9622202345322744E-2"/>
    <n v="2.9433303517984115E-2"/>
    <n v="3.9244404690645489E-2"/>
  </r>
  <r>
    <x v="4"/>
    <x v="9"/>
    <x v="5"/>
    <n v="0"/>
    <n v="1.9327958605799582E-3"/>
    <n v="3.8655917211599163E-3"/>
    <n v="5.7983875817398736E-3"/>
    <n v="7.7311834423198326E-3"/>
  </r>
  <r>
    <x v="4"/>
    <x v="9"/>
    <x v="6"/>
    <n v="1.9327958605799582E-3"/>
    <n v="3.8655917211599163E-3"/>
    <n v="7.7311834423198326E-3"/>
    <n v="1.1596775163479747E-2"/>
    <n v="1.5462366884639665E-2"/>
  </r>
  <r>
    <x v="4"/>
    <x v="9"/>
    <x v="7"/>
    <n v="2.8991937908699368E-3"/>
    <n v="5.7983875817398736E-3"/>
    <n v="1.1596775163479747E-2"/>
    <n v="1.7395162745219621E-2"/>
    <n v="2.3193550326959494E-2"/>
  </r>
  <r>
    <x v="4"/>
    <x v="9"/>
    <x v="8"/>
    <n v="3.8655917211599163E-3"/>
    <n v="7.7311834423198326E-3"/>
    <n v="1.5462366884639665E-2"/>
    <n v="2.3193550326959494E-2"/>
    <n v="3.0924733769279331E-2"/>
  </r>
  <r>
    <x v="4"/>
    <x v="9"/>
    <x v="9"/>
    <n v="4.831989651449895E-3"/>
    <n v="9.6639793028997899E-3"/>
    <n v="1.932795860579958E-2"/>
    <n v="2.8991937908699368E-2"/>
    <n v="3.865591721159916E-2"/>
  </r>
  <r>
    <x v="4"/>
    <x v="10"/>
    <x v="5"/>
    <n v="0"/>
    <n v="1.7497809427645073E-3"/>
    <n v="3.4995618855290147E-3"/>
    <n v="5.2493428282935212E-3"/>
    <n v="6.9991237710580294E-3"/>
  </r>
  <r>
    <x v="4"/>
    <x v="10"/>
    <x v="6"/>
    <n v="1.7497809427645073E-3"/>
    <n v="3.4995618855290147E-3"/>
    <n v="6.9991237710580294E-3"/>
    <n v="1.0498685656587042E-2"/>
    <n v="1.3998247542116059E-2"/>
  </r>
  <r>
    <x v="4"/>
    <x v="10"/>
    <x v="7"/>
    <n v="2.6246714141467606E-3"/>
    <n v="5.2493428282935212E-3"/>
    <n v="1.0498685656587042E-2"/>
    <n v="1.5748028484880564E-2"/>
    <n v="2.0997371313174085E-2"/>
  </r>
  <r>
    <x v="4"/>
    <x v="10"/>
    <x v="8"/>
    <n v="3.4995618855290147E-3"/>
    <n v="6.9991237710580294E-3"/>
    <n v="1.3998247542116059E-2"/>
    <n v="2.0997371313174085E-2"/>
    <n v="2.7996495084232118E-2"/>
  </r>
  <r>
    <x v="4"/>
    <x v="10"/>
    <x v="9"/>
    <n v="4.3744523569112679E-3"/>
    <n v="8.7489047138225359E-3"/>
    <n v="1.7497809427645072E-2"/>
    <n v="2.6246714141467606E-2"/>
    <n v="3.4995618855290143E-2"/>
  </r>
  <r>
    <x v="4"/>
    <x v="11"/>
    <x v="5"/>
    <n v="0"/>
    <n v="1.9189000300322409E-3"/>
    <n v="3.8378000600644818E-3"/>
    <n v="5.7567000900967218E-3"/>
    <n v="7.6756001201289635E-3"/>
  </r>
  <r>
    <x v="4"/>
    <x v="11"/>
    <x v="6"/>
    <n v="1.9189000300322409E-3"/>
    <n v="3.8378000600644818E-3"/>
    <n v="7.6756001201289635E-3"/>
    <n v="1.1513400180193444E-2"/>
    <n v="1.5351200240257927E-2"/>
  </r>
  <r>
    <x v="4"/>
    <x v="11"/>
    <x v="7"/>
    <n v="2.8783500450483609E-3"/>
    <n v="5.7567000900967218E-3"/>
    <n v="1.1513400180193444E-2"/>
    <n v="1.7270100270290165E-2"/>
    <n v="2.3026800360386887E-2"/>
  </r>
  <r>
    <x v="4"/>
    <x v="11"/>
    <x v="8"/>
    <n v="3.8378000600644818E-3"/>
    <n v="7.6756001201289635E-3"/>
    <n v="1.5351200240257927E-2"/>
    <n v="2.3026800360386887E-2"/>
    <n v="3.0702400480515854E-2"/>
  </r>
  <r>
    <x v="4"/>
    <x v="11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6"/>
    <x v="5"/>
    <n v="0"/>
    <n v="1.558845653366947E-3"/>
    <n v="3.1176913067338941E-3"/>
    <n v="4.6765369601008411E-3"/>
    <n v="6.2353826134677881E-3"/>
  </r>
  <r>
    <x v="5"/>
    <x v="6"/>
    <x v="6"/>
    <n v="1.558845653366947E-3"/>
    <n v="3.1176913067338941E-3"/>
    <n v="6.2353826134677881E-3"/>
    <n v="9.3530739202016822E-3"/>
    <n v="1.2470765226935576E-2"/>
  </r>
  <r>
    <x v="5"/>
    <x v="6"/>
    <x v="7"/>
    <n v="2.3382684800504205E-3"/>
    <n v="4.6765369601008411E-3"/>
    <n v="9.3530739202016822E-3"/>
    <n v="1.4029610880302523E-2"/>
    <n v="1.8706147840403364E-2"/>
  </r>
  <r>
    <x v="5"/>
    <x v="6"/>
    <x v="8"/>
    <n v="3.1176913067338941E-3"/>
    <n v="6.2353826134677881E-3"/>
    <n v="1.2470765226935576E-2"/>
    <n v="1.8706147840403364E-2"/>
    <n v="2.4941530453871152E-2"/>
  </r>
  <r>
    <x v="5"/>
    <x v="6"/>
    <x v="9"/>
    <n v="3.8971141334173676E-3"/>
    <n v="7.7942282668347351E-3"/>
    <n v="1.558845653366947E-2"/>
    <n v="2.3382684800504205E-2"/>
    <n v="3.1176913067338941E-2"/>
  </r>
  <r>
    <x v="5"/>
    <x v="7"/>
    <x v="5"/>
    <n v="0"/>
    <n v="1.6878733617770412E-3"/>
    <n v="3.3757467235540823E-3"/>
    <n v="5.0636200853311228E-3"/>
    <n v="6.7514934471081646E-3"/>
  </r>
  <r>
    <x v="5"/>
    <x v="7"/>
    <x v="6"/>
    <n v="1.6878733617770412E-3"/>
    <n v="3.3757467235540823E-3"/>
    <n v="6.7514934471081646E-3"/>
    <n v="1.0127240170662246E-2"/>
    <n v="1.3502986894216329E-2"/>
  </r>
  <r>
    <x v="5"/>
    <x v="7"/>
    <x v="7"/>
    <n v="2.5318100426655614E-3"/>
    <n v="5.0636200853311228E-3"/>
    <n v="1.0127240170662246E-2"/>
    <n v="1.5190860255993371E-2"/>
    <n v="2.0254480341324491E-2"/>
  </r>
  <r>
    <x v="5"/>
    <x v="7"/>
    <x v="8"/>
    <n v="3.3757467235540823E-3"/>
    <n v="6.7514934471081646E-3"/>
    <n v="1.3502986894216329E-2"/>
    <n v="2.0254480341324491E-2"/>
    <n v="2.7005973788432659E-2"/>
  </r>
  <r>
    <x v="5"/>
    <x v="7"/>
    <x v="9"/>
    <n v="4.2196834044426028E-3"/>
    <n v="8.4393668088852056E-3"/>
    <n v="1.6878733617770411E-2"/>
    <n v="2.5318100426655617E-2"/>
    <n v="3.3757467235540822E-2"/>
  </r>
  <r>
    <x v="5"/>
    <x v="8"/>
    <x v="5"/>
    <n v="0"/>
    <n v="1.8341847989410331E-3"/>
    <n v="3.6683695978820662E-3"/>
    <n v="5.5025543968230985E-3"/>
    <n v="7.3367391957641324E-3"/>
  </r>
  <r>
    <x v="5"/>
    <x v="8"/>
    <x v="6"/>
    <n v="1.8341847989410331E-3"/>
    <n v="3.6683695978820662E-3"/>
    <n v="7.3367391957641324E-3"/>
    <n v="1.1005108793646197E-2"/>
    <n v="1.4673478391528265E-2"/>
  </r>
  <r>
    <x v="5"/>
    <x v="8"/>
    <x v="7"/>
    <n v="2.7512771984115492E-3"/>
    <n v="5.5025543968230985E-3"/>
    <n v="1.1005108793646197E-2"/>
    <n v="1.6507663190469295E-2"/>
    <n v="2.2010217587292394E-2"/>
  </r>
  <r>
    <x v="5"/>
    <x v="8"/>
    <x v="8"/>
    <n v="3.6683695978820662E-3"/>
    <n v="7.3367391957641324E-3"/>
    <n v="1.4673478391528265E-2"/>
    <n v="2.2010217587292394E-2"/>
    <n v="2.934695678305653E-2"/>
  </r>
  <r>
    <x v="5"/>
    <x v="8"/>
    <x v="9"/>
    <n v="4.5854619973525823E-3"/>
    <n v="9.1709239947051647E-3"/>
    <n v="1.8341847989410329E-2"/>
    <n v="2.7512771984115496E-2"/>
    <n v="3.6683695978820659E-2"/>
  </r>
  <r>
    <x v="5"/>
    <x v="9"/>
    <x v="5"/>
    <n v="0"/>
    <n v="1.6224749778336826E-3"/>
    <n v="3.2449499556673651E-3"/>
    <n v="4.8674249335010477E-3"/>
    <n v="6.4898999113347303E-3"/>
  </r>
  <r>
    <x v="5"/>
    <x v="9"/>
    <x v="6"/>
    <n v="1.6224749778336826E-3"/>
    <n v="3.2449499556673651E-3"/>
    <n v="6.4898999113347303E-3"/>
    <n v="9.7348498670020954E-3"/>
    <n v="1.2979799822669461E-2"/>
  </r>
  <r>
    <x v="5"/>
    <x v="9"/>
    <x v="7"/>
    <n v="2.4337124667505238E-3"/>
    <n v="4.8674249335010477E-3"/>
    <n v="9.7348498670020954E-3"/>
    <n v="1.4602274800503143E-2"/>
    <n v="1.9469699734004191E-2"/>
  </r>
  <r>
    <x v="5"/>
    <x v="9"/>
    <x v="8"/>
    <n v="3.2449499556673651E-3"/>
    <n v="6.4898999113347303E-3"/>
    <n v="1.2979799822669461E-2"/>
    <n v="1.9469699734004191E-2"/>
    <n v="2.5959599645338921E-2"/>
  </r>
  <r>
    <x v="5"/>
    <x v="9"/>
    <x v="9"/>
    <n v="4.0561874445842064E-3"/>
    <n v="8.1123748891684128E-3"/>
    <n v="1.6224749778336826E-2"/>
    <n v="2.433712466750524E-2"/>
    <n v="3.2449499556673651E-2"/>
  </r>
  <r>
    <x v="5"/>
    <x v="10"/>
    <x v="5"/>
    <n v="0"/>
    <n v="1.9191180655951689E-3"/>
    <n v="3.8382361311903378E-3"/>
    <n v="5.7573541967855064E-3"/>
    <n v="7.6764722623806755E-3"/>
  </r>
  <r>
    <x v="5"/>
    <x v="10"/>
    <x v="6"/>
    <n v="1.9191180655951689E-3"/>
    <n v="3.8382361311903378E-3"/>
    <n v="7.6764722623806755E-3"/>
    <n v="1.1514708393571013E-2"/>
    <n v="1.5352944524761351E-2"/>
  </r>
  <r>
    <x v="5"/>
    <x v="10"/>
    <x v="7"/>
    <n v="2.8786770983927532E-3"/>
    <n v="5.7573541967855064E-3"/>
    <n v="1.1514708393571013E-2"/>
    <n v="1.7272062590356518E-2"/>
    <n v="2.3029416787142026E-2"/>
  </r>
  <r>
    <x v="5"/>
    <x v="10"/>
    <x v="8"/>
    <n v="3.8382361311903378E-3"/>
    <n v="7.6764722623806755E-3"/>
    <n v="1.5352944524761351E-2"/>
    <n v="2.3029416787142026E-2"/>
    <n v="3.0705889049522702E-2"/>
  </r>
  <r>
    <x v="5"/>
    <x v="10"/>
    <x v="9"/>
    <n v="4.7977951639879219E-3"/>
    <n v="9.5955903279758437E-3"/>
    <n v="1.9191180655951687E-2"/>
    <n v="2.8786770983927533E-2"/>
    <n v="3.8382361311903375E-2"/>
  </r>
  <r>
    <x v="5"/>
    <x v="11"/>
    <x v="5"/>
    <n v="0"/>
    <n v="1.8325224662192659E-3"/>
    <n v="3.6650449324385319E-3"/>
    <n v="5.4975673986577978E-3"/>
    <n v="7.3300898648770638E-3"/>
  </r>
  <r>
    <x v="5"/>
    <x v="11"/>
    <x v="6"/>
    <n v="1.8325224662192659E-3"/>
    <n v="3.6650449324385319E-3"/>
    <n v="7.3300898648770638E-3"/>
    <n v="1.0995134797315596E-2"/>
    <n v="1.4660179729754128E-2"/>
  </r>
  <r>
    <x v="5"/>
    <x v="11"/>
    <x v="7"/>
    <n v="2.7487836993288989E-3"/>
    <n v="5.4975673986577978E-3"/>
    <n v="1.0995134797315596E-2"/>
    <n v="1.6492702195973395E-2"/>
    <n v="2.1990269594631191E-2"/>
  </r>
  <r>
    <x v="5"/>
    <x v="11"/>
    <x v="8"/>
    <n v="3.6650449324385319E-3"/>
    <n v="7.3300898648770638E-3"/>
    <n v="1.4660179729754128E-2"/>
    <n v="2.1990269594631191E-2"/>
    <n v="2.9320359459508255E-2"/>
  </r>
  <r>
    <x v="5"/>
    <x v="11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6"/>
    <x v="5"/>
    <n v="0"/>
    <n v="1.8162949926301187E-3"/>
    <n v="3.6325899852602374E-3"/>
    <n v="5.4488849778903557E-3"/>
    <n v="7.2651799705204748E-3"/>
  </r>
  <r>
    <x v="6"/>
    <x v="6"/>
    <x v="6"/>
    <n v="1.8162949926301187E-3"/>
    <n v="3.6325899852602374E-3"/>
    <n v="7.2651799705204748E-3"/>
    <n v="1.0897769955780711E-2"/>
    <n v="1.453035994104095E-2"/>
  </r>
  <r>
    <x v="6"/>
    <x v="6"/>
    <x v="7"/>
    <n v="2.7244424889451778E-3"/>
    <n v="5.4488849778903557E-3"/>
    <n v="1.0897769955780711E-2"/>
    <n v="1.634665493367107E-2"/>
    <n v="2.1795539911561423E-2"/>
  </r>
  <r>
    <x v="6"/>
    <x v="6"/>
    <x v="8"/>
    <n v="3.6325899852602374E-3"/>
    <n v="7.2651799705204748E-3"/>
    <n v="1.453035994104095E-2"/>
    <n v="2.1795539911561423E-2"/>
    <n v="2.9060719882081899E-2"/>
  </r>
  <r>
    <x v="6"/>
    <x v="6"/>
    <x v="9"/>
    <n v="4.5407374815752966E-3"/>
    <n v="9.0814749631505931E-3"/>
    <n v="1.8162949926301186E-2"/>
    <n v="2.7244424889451779E-2"/>
    <n v="3.6325899852602372E-2"/>
  </r>
  <r>
    <x v="6"/>
    <x v="7"/>
    <x v="5"/>
    <n v="0"/>
    <n v="1.9160997711829475E-3"/>
    <n v="3.8321995423658949E-3"/>
    <n v="5.7482993135488415E-3"/>
    <n v="7.6643990847317899E-3"/>
  </r>
  <r>
    <x v="6"/>
    <x v="7"/>
    <x v="6"/>
    <n v="1.9160997711829475E-3"/>
    <n v="3.8321995423658949E-3"/>
    <n v="7.6643990847317899E-3"/>
    <n v="1.1496598627097683E-2"/>
    <n v="1.532879816946358E-2"/>
  </r>
  <r>
    <x v="6"/>
    <x v="7"/>
    <x v="7"/>
    <n v="2.8741496567744208E-3"/>
    <n v="5.7482993135488415E-3"/>
    <n v="1.1496598627097683E-2"/>
    <n v="1.7244897940646525E-2"/>
    <n v="2.2993197254195366E-2"/>
  </r>
  <r>
    <x v="6"/>
    <x v="7"/>
    <x v="8"/>
    <n v="3.8321995423658949E-3"/>
    <n v="7.6643990847317899E-3"/>
    <n v="1.532879816946358E-2"/>
    <n v="2.2993197254195366E-2"/>
    <n v="3.0657596338927159E-2"/>
  </r>
  <r>
    <x v="6"/>
    <x v="7"/>
    <x v="9"/>
    <n v="4.7902494279573682E-3"/>
    <n v="9.5804988559147364E-3"/>
    <n v="1.9160997711829473E-2"/>
    <n v="2.8741496567744211E-2"/>
    <n v="3.8321995423658946E-2"/>
  </r>
  <r>
    <x v="6"/>
    <x v="8"/>
    <x v="5"/>
    <n v="0"/>
    <n v="2.0082471803836914E-3"/>
    <n v="4.0164943607673828E-3"/>
    <n v="6.0247415411510746E-3"/>
    <n v="8.0329887215347655E-3"/>
  </r>
  <r>
    <x v="6"/>
    <x v="8"/>
    <x v="6"/>
    <n v="2.0082471803836914E-3"/>
    <n v="4.0164943607673828E-3"/>
    <n v="8.0329887215347655E-3"/>
    <n v="1.2049483082302149E-2"/>
    <n v="1.6065977443069531E-2"/>
  </r>
  <r>
    <x v="6"/>
    <x v="8"/>
    <x v="7"/>
    <n v="3.0123707705755373E-3"/>
    <n v="6.0247415411510746E-3"/>
    <n v="1.2049483082302149E-2"/>
    <n v="1.8074224623453223E-2"/>
    <n v="2.4098966164604298E-2"/>
  </r>
  <r>
    <x v="6"/>
    <x v="8"/>
    <x v="8"/>
    <n v="4.0164943607673828E-3"/>
    <n v="8.0329887215347655E-3"/>
    <n v="1.6065977443069531E-2"/>
    <n v="2.4098966164604298E-2"/>
    <n v="3.2131954886139062E-2"/>
  </r>
  <r>
    <x v="6"/>
    <x v="8"/>
    <x v="9"/>
    <n v="5.0206179509592287E-3"/>
    <n v="1.0041235901918457E-2"/>
    <n v="2.0082471803836915E-2"/>
    <n v="3.012370770575537E-2"/>
    <n v="4.0164943607673829E-2"/>
  </r>
  <r>
    <x v="6"/>
    <x v="9"/>
    <x v="5"/>
    <n v="0"/>
    <n v="2.0082471803836914E-3"/>
    <n v="4.0164943607673828E-3"/>
    <n v="6.0247415411510746E-3"/>
    <n v="8.0329887215347655E-3"/>
  </r>
  <r>
    <x v="6"/>
    <x v="9"/>
    <x v="6"/>
    <n v="2.0082471803836914E-3"/>
    <n v="4.0164943607673828E-3"/>
    <n v="8.0329887215347655E-3"/>
    <n v="1.2049483082302149E-2"/>
    <n v="1.6065977443069531E-2"/>
  </r>
  <r>
    <x v="6"/>
    <x v="9"/>
    <x v="7"/>
    <n v="3.0123707705755373E-3"/>
    <n v="6.0247415411510746E-3"/>
    <n v="1.2049483082302149E-2"/>
    <n v="1.8074224623453223E-2"/>
    <n v="2.4098966164604298E-2"/>
  </r>
  <r>
    <x v="6"/>
    <x v="9"/>
    <x v="8"/>
    <n v="4.0164943607673828E-3"/>
    <n v="8.0329887215347655E-3"/>
    <n v="1.6065977443069531E-2"/>
    <n v="2.4098966164604298E-2"/>
    <n v="3.2131954886139062E-2"/>
  </r>
  <r>
    <x v="6"/>
    <x v="9"/>
    <x v="9"/>
    <n v="5.0206179509592287E-3"/>
    <n v="1.0041235901918457E-2"/>
    <n v="2.0082471803836915E-2"/>
    <n v="3.012370770575537E-2"/>
    <n v="4.0164943607673829E-2"/>
  </r>
  <r>
    <x v="6"/>
    <x v="10"/>
    <x v="5"/>
    <n v="0"/>
    <n v="1.8322268178375914E-3"/>
    <n v="3.6644536356751829E-3"/>
    <n v="5.4966804535127737E-3"/>
    <n v="7.3289072713503657E-3"/>
  </r>
  <r>
    <x v="6"/>
    <x v="10"/>
    <x v="6"/>
    <n v="1.8322268178375914E-3"/>
    <n v="3.6644536356751829E-3"/>
    <n v="7.3289072713503657E-3"/>
    <n v="1.0993360907025547E-2"/>
    <n v="1.4657814542700731E-2"/>
  </r>
  <r>
    <x v="6"/>
    <x v="10"/>
    <x v="7"/>
    <n v="2.7483402267563868E-3"/>
    <n v="5.4966804535127737E-3"/>
    <n v="1.0993360907025547E-2"/>
    <n v="1.6490041360538322E-2"/>
    <n v="2.1986721814051095E-2"/>
  </r>
  <r>
    <x v="6"/>
    <x v="10"/>
    <x v="8"/>
    <n v="3.6644536356751829E-3"/>
    <n v="7.3289072713503657E-3"/>
    <n v="1.4657814542700731E-2"/>
    <n v="2.1986721814051095E-2"/>
    <n v="2.9315629085401463E-2"/>
  </r>
  <r>
    <x v="6"/>
    <x v="10"/>
    <x v="9"/>
    <n v="4.5805670445939785E-3"/>
    <n v="9.161134089187957E-3"/>
    <n v="1.8322268178375914E-2"/>
    <n v="2.7483402267563871E-2"/>
    <n v="3.6644536356751828E-2"/>
  </r>
  <r>
    <x v="6"/>
    <x v="11"/>
    <x v="5"/>
    <n v="0"/>
    <n v="1.9704856475864889E-3"/>
    <n v="3.9409712951729778E-3"/>
    <n v="5.9114569427594667E-3"/>
    <n v="7.8819425903459556E-3"/>
  </r>
  <r>
    <x v="6"/>
    <x v="11"/>
    <x v="6"/>
    <n v="1.9704856475864889E-3"/>
    <n v="3.9409712951729778E-3"/>
    <n v="7.8819425903459556E-3"/>
    <n v="1.1822913885518933E-2"/>
    <n v="1.5763885180691911E-2"/>
  </r>
  <r>
    <x v="6"/>
    <x v="11"/>
    <x v="7"/>
    <n v="2.9557284713797333E-3"/>
    <n v="5.9114569427594667E-3"/>
    <n v="1.1822913885518933E-2"/>
    <n v="1.77343708282784E-2"/>
    <n v="2.3645827771037867E-2"/>
  </r>
  <r>
    <x v="6"/>
    <x v="11"/>
    <x v="8"/>
    <n v="3.9409712951729778E-3"/>
    <n v="7.8819425903459556E-3"/>
    <n v="1.5763885180691911E-2"/>
    <n v="2.3645827771037867E-2"/>
    <n v="3.1527770361383822E-2"/>
  </r>
  <r>
    <x v="6"/>
    <x v="11"/>
    <x v="9"/>
    <n v="4.9262141189662222E-3"/>
    <n v="9.8524282379324445E-3"/>
    <n v="1.9704856475864889E-2"/>
    <n v="2.9557284713797333E-2"/>
    <n v="3.9409712951729778E-2"/>
  </r>
  <r>
    <x v="7"/>
    <x v="12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3"/>
        <item m="1" x="15"/>
        <item m="1" x="14"/>
        <item m="1" x="12"/>
        <item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25">
    <format dxfId="83">
      <pivotArea dataOnly="0" labelOnly="1" grandCol="1" outline="0" fieldPosition="0"/>
    </format>
    <format dxfId="82">
      <pivotArea dataOnly="0" labelOnly="1" grandCol="1" outline="0" fieldPosition="0"/>
    </format>
    <format dxfId="81">
      <pivotArea dataOnly="0" labelOnly="1" grandCol="1" outline="0" fieldPosition="0"/>
    </format>
    <format dxfId="80">
      <pivotArea field="-2" type="button" dataOnly="0" labelOnly="1" outline="0" axis="axisRow" fieldPosition="0"/>
    </format>
    <format dxfId="79">
      <pivotArea dataOnly="0" labelOnly="1" grandCol="1" outline="0" fieldPosition="0"/>
    </format>
    <format dxfId="78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77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7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4">
      <pivotArea outline="0" collapsedLevelsAreSubtotals="1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34">
    <format dxfId="60">
      <pivotArea dataOnly="0" labelOnly="1" grandCol="1" outline="0" fieldPosition="0"/>
    </format>
    <format dxfId="59">
      <pivotArea dataOnly="0" labelOnly="1" grandCol="1" outline="0" fieldPosition="0"/>
    </format>
    <format dxfId="58">
      <pivotArea dataOnly="0" labelOnly="1" grandCol="1" outline="0" fieldPosition="0"/>
    </format>
    <format dxfId="57">
      <pivotArea field="2" type="button" dataOnly="0" labelOnly="1" outline="0" axis="axisCol" fieldPosition="0"/>
    </format>
    <format dxfId="56">
      <pivotArea field="2" type="button" dataOnly="0" labelOnly="1" outline="0" axis="axisCol" fieldPosition="0"/>
    </format>
    <format dxfId="55">
      <pivotArea dataOnly="0" labelOnly="1" fieldPosition="0">
        <references count="1">
          <reference field="2" count="0"/>
        </references>
      </pivotArea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fieldPosition="0">
        <references count="1">
          <reference field="2" count="0"/>
        </references>
      </pivotArea>
    </format>
    <format dxfId="52">
      <pivotArea field="-2" type="button" dataOnly="0" labelOnly="1" outline="0" axis="axisRow" fieldPosition="0"/>
    </format>
    <format dxfId="51">
      <pivotArea field="-2" type="button" dataOnly="0" labelOnly="1" outline="0" axis="axisRow" fieldPosition="0"/>
    </format>
    <format dxfId="50">
      <pivotArea dataOnly="0" outline="0" fieldPosition="0">
        <references count="1">
          <reference field="4294967294" count="1">
            <x v="4"/>
          </reference>
        </references>
      </pivotArea>
    </format>
    <format dxfId="49">
      <pivotArea collapsedLevelsAreSubtotals="1" fieldPosition="0">
        <references count="1">
          <reference field="4294967294" count="1">
            <x v="4"/>
          </reference>
        </references>
      </pivotArea>
    </format>
    <format dxfId="4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47">
      <pivotArea field="-2" type="button" dataOnly="0" labelOnly="1" outline="0" axis="axisRow" fieldPosition="0"/>
    </format>
    <format dxfId="46">
      <pivotArea dataOnly="0" labelOnly="1" fieldPosition="0">
        <references count="1">
          <reference field="2" count="0"/>
        </references>
      </pivotArea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25">
    <format dxfId="30">
      <pivotArea dataOnly="0" labelOnly="1" fieldPosition="0">
        <references count="1">
          <reference field="2" count="0"/>
        </references>
      </pivotArea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fieldPosition="0">
        <references count="1">
          <reference field="2" count="0"/>
        </references>
      </pivotArea>
    </format>
    <format dxfId="27">
      <pivotArea outline="0" collapsedLevelsAreSubtotals="1" fieldPosition="0"/>
    </format>
    <format dxfId="26">
      <pivotArea field="2" type="button" dataOnly="0" labelOnly="1" outline="0" axis="axisCol" fieldPosition="0"/>
    </format>
    <format dxfId="25">
      <pivotArea collapsedLevelsAreSubtotals="1" fieldPosition="0">
        <references count="1">
          <reference field="4294967294" count="1">
            <x v="4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3">
      <pivotArea field="-2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field="-2" type="button" dataOnly="0" labelOnly="1" outline="0" axis="axisRow" fieldPosition="0"/>
    </format>
    <format dxfId="20">
      <pivotArea field="-2" type="button" dataOnly="0" labelOnly="1" outline="0" axis="axisRow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1" s="1"/>
        <i x="10"/>
        <i x="9"/>
        <i x="8"/>
        <i x="7"/>
        <i x="6"/>
        <i x="5"/>
        <i x="4"/>
        <i x="3"/>
        <i x="13" nd="1"/>
        <i x="12" nd="1"/>
        <i x="2" nd="1"/>
        <i x="1" nd="1"/>
        <i x="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 s="1"/>
        <i x="3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 s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7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3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7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54" t="s">
        <v>81</v>
      </c>
      <c r="H2" s="54"/>
      <c r="I2" s="54"/>
    </row>
    <row r="3" spans="1:10" ht="14.4" customHeight="1" x14ac:dyDescent="0.3">
      <c r="G3" s="54"/>
      <c r="H3" s="54"/>
      <c r="I3" s="54"/>
    </row>
    <row r="4" spans="1:10" ht="14.4" customHeight="1" x14ac:dyDescent="0.3">
      <c r="G4" s="54"/>
      <c r="H4" s="54"/>
      <c r="I4" s="54"/>
    </row>
    <row r="5" spans="1:10" ht="14.4" customHeight="1" x14ac:dyDescent="0.3">
      <c r="G5" s="54"/>
      <c r="H5" s="54"/>
      <c r="I5" s="54"/>
    </row>
    <row r="6" spans="1:10" ht="14.4" customHeight="1" x14ac:dyDescent="0.3">
      <c r="G6" s="54"/>
      <c r="H6" s="54"/>
      <c r="I6" s="54"/>
    </row>
    <row r="8" spans="1:10" ht="34.799999999999997" customHeight="1" x14ac:dyDescent="0.35">
      <c r="B8" s="55" t="s">
        <v>43</v>
      </c>
      <c r="C8" s="55"/>
      <c r="D8" s="55"/>
      <c r="E8" s="55"/>
      <c r="F8" s="55"/>
      <c r="G8" s="55"/>
      <c r="H8" s="55"/>
      <c r="I8" s="55"/>
      <c r="J8" s="55"/>
    </row>
    <row r="10" spans="1:10" x14ac:dyDescent="0.3">
      <c r="B10" s="11" t="s">
        <v>44</v>
      </c>
      <c r="C10" s="56" t="s">
        <v>45</v>
      </c>
      <c r="D10" s="57"/>
      <c r="E10" s="57"/>
      <c r="F10" s="57"/>
      <c r="G10" s="57"/>
      <c r="H10" s="57"/>
      <c r="I10" s="57"/>
      <c r="J10" s="58"/>
    </row>
    <row r="11" spans="1:10" x14ac:dyDescent="0.3">
      <c r="B11" s="12"/>
      <c r="C11" s="13"/>
      <c r="D11" s="13"/>
      <c r="E11" s="13"/>
      <c r="F11" s="13"/>
      <c r="G11" s="13"/>
      <c r="H11" s="13"/>
      <c r="I11" s="14"/>
      <c r="J11" s="14"/>
    </row>
    <row r="12" spans="1:10" x14ac:dyDescent="0.3">
      <c r="B12" s="15" t="s">
        <v>46</v>
      </c>
      <c r="C12" s="57" t="s">
        <v>47</v>
      </c>
      <c r="D12" s="57"/>
      <c r="E12" s="57"/>
      <c r="F12" s="57"/>
      <c r="G12" s="57"/>
      <c r="H12" s="57"/>
      <c r="I12" s="57"/>
      <c r="J12" s="58"/>
    </row>
    <row r="13" spans="1:10" x14ac:dyDescent="0.3">
      <c r="B13" s="16" t="s">
        <v>48</v>
      </c>
      <c r="C13" s="59" t="s">
        <v>38</v>
      </c>
      <c r="D13" s="52"/>
      <c r="E13" s="52"/>
      <c r="F13" s="52"/>
      <c r="G13" s="52"/>
      <c r="H13" s="52"/>
      <c r="I13" s="52"/>
      <c r="J13" s="53"/>
    </row>
    <row r="14" spans="1:10" x14ac:dyDescent="0.3">
      <c r="A14" s="8"/>
      <c r="B14" s="17" t="s">
        <v>49</v>
      </c>
      <c r="C14" s="52" t="s">
        <v>41</v>
      </c>
      <c r="D14" s="52"/>
      <c r="E14" s="52"/>
      <c r="F14" s="52"/>
      <c r="G14" s="52"/>
      <c r="H14" s="52"/>
      <c r="I14" s="52"/>
      <c r="J14" s="53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42</v>
      </c>
      <c r="C3" s="63"/>
      <c r="D3" s="63"/>
      <c r="E3" s="63"/>
      <c r="F3" s="63"/>
      <c r="G3" s="2"/>
      <c r="H3" s="2"/>
      <c r="I3" s="2"/>
    </row>
    <row r="4" spans="1:15" ht="18" x14ac:dyDescent="0.35">
      <c r="A4" s="19" t="s">
        <v>37</v>
      </c>
      <c r="B4" s="64"/>
      <c r="C4" s="64"/>
      <c r="D4" s="64"/>
      <c r="E4" s="64"/>
      <c r="F4" s="6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20"/>
      <c r="B7" s="20"/>
      <c r="C7" s="20"/>
      <c r="D7" s="20"/>
      <c r="E7" s="20"/>
      <c r="F7" s="20"/>
      <c r="G7" s="3"/>
      <c r="H7" s="3"/>
      <c r="I7" s="3"/>
      <c r="J7" s="3"/>
      <c r="K7" s="3"/>
      <c r="L7" s="3"/>
      <c r="M7" s="3"/>
      <c r="N7" s="3"/>
      <c r="O7" s="3"/>
    </row>
    <row r="8" spans="1:15" x14ac:dyDescent="0.3">
      <c r="A8" s="20"/>
      <c r="B8" s="20"/>
      <c r="C8" s="20"/>
      <c r="D8" s="20"/>
      <c r="E8" s="20"/>
      <c r="F8" s="20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20"/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">
      <c r="A10" s="20"/>
      <c r="B10" s="20"/>
      <c r="C10" s="20"/>
      <c r="D10" s="20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5" t="s">
        <v>34</v>
      </c>
      <c r="C13" s="65"/>
      <c r="D13" s="65"/>
      <c r="E13" s="65"/>
      <c r="F13" s="65"/>
    </row>
    <row r="14" spans="1:15" x14ac:dyDescent="0.3">
      <c r="A14" s="61"/>
      <c r="B14" s="61"/>
      <c r="C14" s="61"/>
      <c r="D14" s="61"/>
      <c r="E14" s="61"/>
      <c r="F14" s="61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5" t="s">
        <v>39</v>
      </c>
      <c r="B16" s="46" t="s">
        <v>61</v>
      </c>
      <c r="C16" s="46" t="s">
        <v>62</v>
      </c>
      <c r="D16" s="46" t="s">
        <v>63</v>
      </c>
      <c r="E16" s="46" t="s">
        <v>64</v>
      </c>
      <c r="F16" s="46" t="s">
        <v>65</v>
      </c>
    </row>
    <row r="17" spans="1:6" x14ac:dyDescent="0.3">
      <c r="A17" s="21" t="s">
        <v>71</v>
      </c>
      <c r="B17" s="22">
        <v>0</v>
      </c>
      <c r="C17" s="22">
        <v>1.9704856475864889E-3</v>
      </c>
      <c r="D17" s="22">
        <v>2.9557284713797333E-3</v>
      </c>
      <c r="E17" s="22">
        <v>3.9409712951729778E-3</v>
      </c>
      <c r="F17" s="22">
        <v>4.9262141189662222E-3</v>
      </c>
    </row>
    <row r="18" spans="1:6" x14ac:dyDescent="0.3">
      <c r="A18" s="21" t="s">
        <v>67</v>
      </c>
      <c r="B18" s="22">
        <v>1.9704856475864889E-3</v>
      </c>
      <c r="C18" s="22">
        <v>3.9409712951729778E-3</v>
      </c>
      <c r="D18" s="22">
        <v>5.9114569427594667E-3</v>
      </c>
      <c r="E18" s="22">
        <v>7.8819425903459556E-3</v>
      </c>
      <c r="F18" s="22">
        <v>9.8524282379324445E-3</v>
      </c>
    </row>
    <row r="19" spans="1:6" x14ac:dyDescent="0.3">
      <c r="A19" s="21" t="s">
        <v>68</v>
      </c>
      <c r="B19" s="22">
        <v>3.9409712951729778E-3</v>
      </c>
      <c r="C19" s="22">
        <v>7.8819425903459556E-3</v>
      </c>
      <c r="D19" s="22">
        <v>1.1822913885518933E-2</v>
      </c>
      <c r="E19" s="22">
        <v>1.5763885180691911E-2</v>
      </c>
      <c r="F19" s="22">
        <v>1.9704856475864889E-2</v>
      </c>
    </row>
    <row r="20" spans="1:6" x14ac:dyDescent="0.3">
      <c r="A20" s="21" t="s">
        <v>69</v>
      </c>
      <c r="B20" s="22">
        <v>5.9114569427594667E-3</v>
      </c>
      <c r="C20" s="22">
        <v>1.1822913885518933E-2</v>
      </c>
      <c r="D20" s="22">
        <v>1.77343708282784E-2</v>
      </c>
      <c r="E20" s="22">
        <v>2.3645827771037867E-2</v>
      </c>
      <c r="F20" s="22">
        <v>2.9557284713797333E-2</v>
      </c>
    </row>
    <row r="21" spans="1:6" x14ac:dyDescent="0.3">
      <c r="A21" s="21" t="s">
        <v>70</v>
      </c>
      <c r="B21" s="22">
        <v>7.8819425903459556E-3</v>
      </c>
      <c r="C21" s="22">
        <v>1.5763885180691911E-2</v>
      </c>
      <c r="D21" s="22">
        <v>2.3645827771037867E-2</v>
      </c>
      <c r="E21" s="22">
        <v>3.1527770361383822E-2</v>
      </c>
      <c r="F21" s="22">
        <v>3.9409712951729778E-2</v>
      </c>
    </row>
    <row r="22" spans="1:6" x14ac:dyDescent="0.3">
      <c r="A22" s="20"/>
      <c r="B22" s="20"/>
      <c r="C22" s="20"/>
      <c r="D22" s="20"/>
      <c r="E22" s="20"/>
      <c r="F22" s="20"/>
    </row>
    <row r="23" spans="1:6" x14ac:dyDescent="0.3">
      <c r="A23" s="20"/>
      <c r="B23" s="20"/>
      <c r="C23" s="20"/>
      <c r="D23" s="20"/>
      <c r="E23" s="20"/>
      <c r="F23" s="20"/>
    </row>
    <row r="24" spans="1:6" x14ac:dyDescent="0.3">
      <c r="A24" s="20"/>
      <c r="B24" s="20"/>
      <c r="C24" s="50"/>
      <c r="D24" s="20"/>
      <c r="E24" s="20"/>
      <c r="F24" s="20"/>
    </row>
    <row r="25" spans="1:6" ht="14.4" customHeight="1" x14ac:dyDescent="0.3">
      <c r="A25" s="20"/>
      <c r="B25" s="20"/>
      <c r="C25" s="20"/>
      <c r="D25" s="20"/>
      <c r="E25" s="20"/>
      <c r="F25" s="20"/>
    </row>
    <row r="26" spans="1:6" ht="78.599999999999994" customHeight="1" x14ac:dyDescent="0.3">
      <c r="A26" s="60" t="s">
        <v>72</v>
      </c>
      <c r="B26" s="60"/>
      <c r="C26" s="60"/>
      <c r="D26" s="60"/>
      <c r="E26" s="60"/>
      <c r="F26" s="60"/>
    </row>
    <row r="27" spans="1:6" x14ac:dyDescent="0.3">
      <c r="A27" s="60" t="s">
        <v>73</v>
      </c>
      <c r="B27" s="60"/>
      <c r="C27" s="60"/>
      <c r="D27" s="60"/>
      <c r="E27" s="60"/>
      <c r="F27" s="60"/>
    </row>
    <row r="28" spans="1:6" x14ac:dyDescent="0.3">
      <c r="A28" s="23" t="s">
        <v>50</v>
      </c>
      <c r="B28" s="24"/>
      <c r="C28" s="25"/>
      <c r="D28" s="25"/>
      <c r="E28" s="25"/>
      <c r="F28" s="25"/>
    </row>
    <row r="29" spans="1:6" x14ac:dyDescent="0.3">
      <c r="A29" s="26" t="s">
        <v>51</v>
      </c>
      <c r="B29" s="27"/>
      <c r="C29" s="28"/>
      <c r="D29" s="28"/>
      <c r="E29" s="28"/>
      <c r="F29" s="28"/>
    </row>
    <row r="30" spans="1:6" x14ac:dyDescent="0.3">
      <c r="A30" s="26" t="s">
        <v>52</v>
      </c>
      <c r="B30" s="27"/>
      <c r="C30" s="25"/>
      <c r="D30" s="25"/>
      <c r="E30" s="25"/>
      <c r="F30" s="25"/>
    </row>
    <row r="31" spans="1:6" x14ac:dyDescent="0.3">
      <c r="A31" s="26" t="s">
        <v>53</v>
      </c>
      <c r="B31" s="29"/>
      <c r="C31" s="30"/>
      <c r="D31" s="30"/>
      <c r="E31" s="30"/>
      <c r="F31" s="30"/>
    </row>
    <row r="32" spans="1:6" x14ac:dyDescent="0.3">
      <c r="A32" s="26" t="s">
        <v>54</v>
      </c>
      <c r="B32" s="29"/>
      <c r="C32" s="30"/>
      <c r="D32" s="30"/>
      <c r="E32" s="30"/>
      <c r="F32" s="30"/>
    </row>
    <row r="33" spans="1:6" x14ac:dyDescent="0.3">
      <c r="A33" s="26" t="s">
        <v>55</v>
      </c>
      <c r="B33" s="29"/>
      <c r="C33" s="30"/>
      <c r="D33" s="30"/>
      <c r="E33" s="30"/>
      <c r="F33" s="30"/>
    </row>
    <row r="34" spans="1:6" x14ac:dyDescent="0.3">
      <c r="A34" s="60" t="s">
        <v>74</v>
      </c>
      <c r="B34" s="60"/>
      <c r="C34" s="60"/>
      <c r="D34" s="60"/>
      <c r="E34" s="60"/>
      <c r="F34" s="60"/>
    </row>
    <row r="35" spans="1:6" x14ac:dyDescent="0.3">
      <c r="A35" s="31" t="s">
        <v>75</v>
      </c>
      <c r="B35" s="32"/>
      <c r="C35" s="33"/>
      <c r="D35" s="33"/>
      <c r="E35" s="33"/>
      <c r="F35" s="33"/>
    </row>
    <row r="36" spans="1:6" x14ac:dyDescent="0.3">
      <c r="A36" s="20"/>
      <c r="B36" s="20"/>
      <c r="C36" s="20"/>
      <c r="D36" s="20"/>
      <c r="E36" s="20"/>
      <c r="F36" s="20"/>
    </row>
    <row r="37" spans="1:6" x14ac:dyDescent="0.3">
      <c r="A37" s="20"/>
      <c r="B37" s="20"/>
      <c r="C37" s="20"/>
      <c r="D37" s="20"/>
      <c r="E37" s="20"/>
      <c r="F37" s="20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18"/>
      <c r="B1" s="20"/>
      <c r="C1" s="20"/>
      <c r="D1" s="20"/>
      <c r="E1" s="20"/>
      <c r="F1" s="20"/>
      <c r="G1" s="20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34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36</v>
      </c>
      <c r="C3" s="63"/>
      <c r="D3" s="63"/>
      <c r="E3" s="63"/>
      <c r="F3" s="63"/>
      <c r="G3" s="35"/>
      <c r="H3" s="2"/>
      <c r="I3" s="2"/>
    </row>
    <row r="4" spans="1:15" ht="18" x14ac:dyDescent="0.35">
      <c r="A4" s="19" t="s">
        <v>37</v>
      </c>
      <c r="B4" s="64" t="s">
        <v>38</v>
      </c>
      <c r="C4" s="64"/>
      <c r="D4" s="64"/>
      <c r="E4" s="64"/>
      <c r="F4" s="64"/>
      <c r="G4" s="35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6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20"/>
    </row>
    <row r="7" spans="1:15" x14ac:dyDescent="0.3">
      <c r="A7" s="20"/>
      <c r="B7" s="20"/>
      <c r="C7" s="20"/>
      <c r="D7" s="20"/>
      <c r="E7" s="20"/>
      <c r="F7" s="20"/>
      <c r="G7" s="20"/>
    </row>
    <row r="8" spans="1:15" x14ac:dyDescent="0.3">
      <c r="A8" s="20"/>
      <c r="B8" s="20"/>
      <c r="C8" s="20"/>
      <c r="D8" s="20"/>
      <c r="E8" s="20"/>
      <c r="F8" s="20"/>
      <c r="G8" s="20"/>
    </row>
    <row r="9" spans="1:15" x14ac:dyDescent="0.3">
      <c r="A9" s="20"/>
      <c r="B9" s="20"/>
      <c r="C9" s="20"/>
      <c r="D9" s="20"/>
      <c r="E9" s="20"/>
      <c r="F9" s="20"/>
      <c r="G9" s="20"/>
    </row>
    <row r="10" spans="1:15" x14ac:dyDescent="0.3">
      <c r="A10" s="20"/>
      <c r="B10" s="20"/>
      <c r="C10" s="20"/>
      <c r="D10" s="20"/>
      <c r="E10" s="20"/>
      <c r="F10" s="20"/>
      <c r="G10" s="20"/>
    </row>
    <row r="11" spans="1:15" x14ac:dyDescent="0.3">
      <c r="A11" s="20"/>
      <c r="B11" s="20"/>
      <c r="C11" s="20"/>
      <c r="D11" s="20"/>
      <c r="E11" s="20"/>
      <c r="F11" s="20"/>
      <c r="G11" s="20"/>
    </row>
    <row r="12" spans="1:15" x14ac:dyDescent="0.3">
      <c r="A12" s="20"/>
      <c r="B12" s="20"/>
      <c r="C12" s="20"/>
      <c r="D12" s="20"/>
      <c r="E12" s="20"/>
      <c r="F12" s="20"/>
      <c r="G12" s="20"/>
    </row>
    <row r="13" spans="1:15" x14ac:dyDescent="0.3">
      <c r="A13" s="20"/>
      <c r="B13" s="65" t="s">
        <v>34</v>
      </c>
      <c r="C13" s="65"/>
      <c r="D13" s="65"/>
      <c r="E13" s="65"/>
      <c r="F13" s="65"/>
      <c r="G13" s="20"/>
    </row>
    <row r="14" spans="1:15" x14ac:dyDescent="0.3">
      <c r="A14" s="68" t="s">
        <v>9</v>
      </c>
      <c r="B14" s="68"/>
      <c r="C14" s="68"/>
      <c r="D14" s="68"/>
      <c r="E14" s="68"/>
      <c r="F14" s="68"/>
      <c r="G14" s="20"/>
    </row>
    <row r="15" spans="1:15" x14ac:dyDescent="0.3">
      <c r="A15" s="40"/>
      <c r="B15" s="40" t="s">
        <v>27</v>
      </c>
      <c r="C15" s="40"/>
      <c r="D15" s="40"/>
      <c r="E15" s="40"/>
      <c r="F15" s="40"/>
      <c r="G15" s="20"/>
    </row>
    <row r="16" spans="1:15" ht="28.8" x14ac:dyDescent="0.3">
      <c r="A16" s="41" t="s">
        <v>33</v>
      </c>
      <c r="B16" s="42" t="s">
        <v>56</v>
      </c>
      <c r="C16" s="42" t="s">
        <v>57</v>
      </c>
      <c r="D16" s="42" t="s">
        <v>58</v>
      </c>
      <c r="E16" s="42" t="s">
        <v>59</v>
      </c>
      <c r="F16" s="42" t="s">
        <v>60</v>
      </c>
      <c r="G16" s="20"/>
    </row>
    <row r="17" spans="1:7" x14ac:dyDescent="0.3">
      <c r="A17" s="21" t="s">
        <v>28</v>
      </c>
      <c r="B17" s="37">
        <v>0</v>
      </c>
      <c r="C17" s="37">
        <v>1.9082493821488888E-3</v>
      </c>
      <c r="D17" s="37">
        <v>3.8164987642977776E-3</v>
      </c>
      <c r="E17" s="37">
        <v>5.7247481464466655E-3</v>
      </c>
      <c r="F17" s="37">
        <v>7.6329975285955552E-3</v>
      </c>
      <c r="G17" s="20"/>
    </row>
    <row r="18" spans="1:7" x14ac:dyDescent="0.3">
      <c r="A18" s="21" t="s">
        <v>29</v>
      </c>
      <c r="B18" s="37">
        <v>1.9082493821488888E-3</v>
      </c>
      <c r="C18" s="37">
        <v>3.8164987642977776E-3</v>
      </c>
      <c r="D18" s="37">
        <v>7.6329975285955552E-3</v>
      </c>
      <c r="E18" s="37">
        <v>1.1449496292893331E-2</v>
      </c>
      <c r="F18" s="37">
        <v>1.526599505719111E-2</v>
      </c>
      <c r="G18" s="20"/>
    </row>
    <row r="19" spans="1:7" x14ac:dyDescent="0.3">
      <c r="A19" s="21" t="s">
        <v>30</v>
      </c>
      <c r="B19" s="37">
        <v>2.8623740732233328E-3</v>
      </c>
      <c r="C19" s="37">
        <v>5.7247481464466655E-3</v>
      </c>
      <c r="D19" s="37">
        <v>1.1449496292893331E-2</v>
      </c>
      <c r="E19" s="37">
        <v>1.7174244439339997E-2</v>
      </c>
      <c r="F19" s="37">
        <v>2.2898992585786662E-2</v>
      </c>
      <c r="G19" s="20"/>
    </row>
    <row r="20" spans="1:7" x14ac:dyDescent="0.3">
      <c r="A20" s="21" t="s">
        <v>31</v>
      </c>
      <c r="B20" s="37">
        <v>3.8164987642977776E-3</v>
      </c>
      <c r="C20" s="37">
        <v>7.6329975285955552E-3</v>
      </c>
      <c r="D20" s="37">
        <v>1.526599505719111E-2</v>
      </c>
      <c r="E20" s="37">
        <v>2.2898992585786662E-2</v>
      </c>
      <c r="F20" s="37">
        <v>3.0531990114382221E-2</v>
      </c>
      <c r="G20" s="20"/>
    </row>
    <row r="21" spans="1:7" x14ac:dyDescent="0.3">
      <c r="A21" s="38" t="s">
        <v>32</v>
      </c>
      <c r="B21" s="39">
        <v>4.7706234553722216E-3</v>
      </c>
      <c r="C21" s="39">
        <v>9.5412469107444432E-3</v>
      </c>
      <c r="D21" s="39">
        <v>1.9082493821488886E-2</v>
      </c>
      <c r="E21" s="39">
        <v>2.8623740732233331E-2</v>
      </c>
      <c r="F21" s="39">
        <v>3.8164987642977773E-2</v>
      </c>
      <c r="G21" s="20"/>
    </row>
    <row r="22" spans="1:7" x14ac:dyDescent="0.3">
      <c r="A22" s="20"/>
      <c r="B22" s="20"/>
      <c r="C22" s="20"/>
      <c r="D22" s="20"/>
      <c r="E22" s="20"/>
      <c r="F22" s="20"/>
      <c r="G22" s="20"/>
    </row>
    <row r="23" spans="1:7" ht="46.2" customHeight="1" x14ac:dyDescent="0.3">
      <c r="A23" s="60" t="s">
        <v>76</v>
      </c>
      <c r="B23" s="60"/>
      <c r="C23" s="60"/>
      <c r="D23" s="60"/>
      <c r="E23" s="60"/>
      <c r="F23" s="60"/>
      <c r="G23" s="20"/>
    </row>
    <row r="24" spans="1:7" ht="68.400000000000006" customHeight="1" x14ac:dyDescent="0.3">
      <c r="A24" s="66" t="s">
        <v>77</v>
      </c>
      <c r="B24" s="66"/>
      <c r="C24" s="66"/>
      <c r="D24" s="66"/>
      <c r="E24" s="66"/>
      <c r="F24" s="66"/>
      <c r="G24" s="20"/>
    </row>
    <row r="25" spans="1:7" ht="16.2" customHeight="1" x14ac:dyDescent="0.3">
      <c r="A25" s="67" t="s">
        <v>78</v>
      </c>
      <c r="B25" s="67"/>
      <c r="C25" s="67"/>
      <c r="D25" s="67"/>
      <c r="E25" s="67"/>
      <c r="F25" s="67"/>
      <c r="G25" s="20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8"/>
      <c r="B1" s="20"/>
      <c r="C1" s="20"/>
      <c r="D1" s="20"/>
      <c r="E1" s="20"/>
      <c r="F1" s="20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36</v>
      </c>
      <c r="C3" s="63"/>
      <c r="D3" s="63"/>
      <c r="E3" s="63"/>
      <c r="F3" s="63"/>
      <c r="G3" s="2"/>
      <c r="H3" s="2"/>
      <c r="I3" s="2"/>
    </row>
    <row r="4" spans="1:15" ht="18" x14ac:dyDescent="0.35">
      <c r="A4" s="19" t="s">
        <v>37</v>
      </c>
      <c r="B4" s="64" t="s">
        <v>41</v>
      </c>
      <c r="C4" s="64"/>
      <c r="D4" s="64"/>
      <c r="E4" s="64"/>
      <c r="F4" s="6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</row>
    <row r="7" spans="1:15" x14ac:dyDescent="0.3">
      <c r="A7" s="20"/>
      <c r="B7" s="20"/>
      <c r="C7" s="20"/>
      <c r="D7" s="20"/>
      <c r="E7" s="20"/>
      <c r="F7" s="20"/>
    </row>
    <row r="8" spans="1:15" x14ac:dyDescent="0.3">
      <c r="A8" s="20"/>
      <c r="B8" s="20"/>
      <c r="C8" s="20"/>
      <c r="D8" s="20"/>
      <c r="E8" s="20"/>
      <c r="F8" s="20"/>
    </row>
    <row r="9" spans="1:15" x14ac:dyDescent="0.3">
      <c r="A9" s="20"/>
      <c r="B9" s="20"/>
      <c r="C9" s="20"/>
      <c r="D9" s="20"/>
      <c r="E9" s="20"/>
      <c r="F9" s="20"/>
    </row>
    <row r="10" spans="1:15" x14ac:dyDescent="0.3">
      <c r="A10" s="20"/>
      <c r="B10" s="20"/>
      <c r="C10" s="20"/>
      <c r="D10" s="20"/>
      <c r="E10" s="20"/>
      <c r="F10" s="20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5" t="s">
        <v>34</v>
      </c>
      <c r="C13" s="65"/>
      <c r="D13" s="65"/>
      <c r="E13" s="65"/>
      <c r="F13" s="65"/>
    </row>
    <row r="14" spans="1:15" x14ac:dyDescent="0.3">
      <c r="A14" s="68" t="s">
        <v>9</v>
      </c>
      <c r="B14" s="68"/>
      <c r="C14" s="68"/>
      <c r="D14" s="68"/>
      <c r="E14" s="68"/>
      <c r="F14" s="68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1" t="s">
        <v>33</v>
      </c>
      <c r="B16" s="42" t="s">
        <v>10</v>
      </c>
      <c r="C16" s="42" t="s">
        <v>11</v>
      </c>
      <c r="D16" s="42" t="s">
        <v>12</v>
      </c>
      <c r="E16" s="42" t="s">
        <v>13</v>
      </c>
      <c r="F16" s="42" t="s">
        <v>14</v>
      </c>
    </row>
    <row r="17" spans="1:6" x14ac:dyDescent="0.3">
      <c r="A17" s="21" t="s">
        <v>28</v>
      </c>
      <c r="B17" s="22">
        <v>0</v>
      </c>
      <c r="C17" s="22">
        <v>1.8890662853135506E-3</v>
      </c>
      <c r="D17" s="22">
        <v>3.7781325706271011E-3</v>
      </c>
      <c r="E17" s="22">
        <v>5.6671988559406517E-3</v>
      </c>
      <c r="F17" s="22">
        <v>7.5562651412542023E-3</v>
      </c>
    </row>
    <row r="18" spans="1:6" x14ac:dyDescent="0.3">
      <c r="A18" s="21" t="s">
        <v>29</v>
      </c>
      <c r="B18" s="22">
        <v>1.8890662853135506E-3</v>
      </c>
      <c r="C18" s="22">
        <v>3.7781325706271011E-3</v>
      </c>
      <c r="D18" s="22">
        <v>7.5562651412542023E-3</v>
      </c>
      <c r="E18" s="22">
        <v>1.1334397711881303E-2</v>
      </c>
      <c r="F18" s="22">
        <v>1.5112530282508405E-2</v>
      </c>
    </row>
    <row r="19" spans="1:6" x14ac:dyDescent="0.3">
      <c r="A19" s="21" t="s">
        <v>30</v>
      </c>
      <c r="B19" s="22">
        <v>2.8335994279703259E-3</v>
      </c>
      <c r="C19" s="22">
        <v>5.6671988559406517E-3</v>
      </c>
      <c r="D19" s="22">
        <v>1.1334397711881303E-2</v>
      </c>
      <c r="E19" s="22">
        <v>1.7001596567821957E-2</v>
      </c>
      <c r="F19" s="22">
        <v>2.2668795423762607E-2</v>
      </c>
    </row>
    <row r="20" spans="1:6" x14ac:dyDescent="0.3">
      <c r="A20" s="21" t="s">
        <v>31</v>
      </c>
      <c r="B20" s="22">
        <v>3.7781325706271011E-3</v>
      </c>
      <c r="C20" s="22">
        <v>7.5562651412542023E-3</v>
      </c>
      <c r="D20" s="22">
        <v>1.5112530282508405E-2</v>
      </c>
      <c r="E20" s="22">
        <v>2.2668795423762607E-2</v>
      </c>
      <c r="F20" s="22">
        <v>3.0225060565016809E-2</v>
      </c>
    </row>
    <row r="21" spans="1:6" x14ac:dyDescent="0.3">
      <c r="A21" s="38" t="s">
        <v>32</v>
      </c>
      <c r="B21" s="43">
        <v>4.7226657132838764E-3</v>
      </c>
      <c r="C21" s="43">
        <v>9.4453314265677529E-3</v>
      </c>
      <c r="D21" s="43">
        <v>1.8890662853135506E-2</v>
      </c>
      <c r="E21" s="43">
        <v>2.8335994279703257E-2</v>
      </c>
      <c r="F21" s="43">
        <v>3.7781325706271011E-2</v>
      </c>
    </row>
    <row r="22" spans="1:6" x14ac:dyDescent="0.3">
      <c r="A22" s="20"/>
      <c r="B22" s="20"/>
      <c r="C22" s="44"/>
      <c r="D22" s="20"/>
      <c r="E22" s="20"/>
      <c r="F22" s="20"/>
    </row>
    <row r="23" spans="1:6" ht="49.2" customHeight="1" x14ac:dyDescent="0.3">
      <c r="A23" s="60" t="s">
        <v>79</v>
      </c>
      <c r="B23" s="60"/>
      <c r="C23" s="60"/>
      <c r="D23" s="60"/>
      <c r="E23" s="60"/>
      <c r="F23" s="60"/>
    </row>
    <row r="24" spans="1:6" ht="73.2" customHeight="1" x14ac:dyDescent="0.3">
      <c r="A24" s="66" t="s">
        <v>77</v>
      </c>
      <c r="B24" s="66"/>
      <c r="C24" s="66"/>
      <c r="D24" s="66"/>
      <c r="E24" s="66"/>
      <c r="F24" s="66"/>
    </row>
    <row r="25" spans="1:6" x14ac:dyDescent="0.3">
      <c r="A25" s="60" t="s">
        <v>80</v>
      </c>
      <c r="B25" s="60"/>
      <c r="C25" s="60"/>
      <c r="D25" s="60"/>
      <c r="E25" s="60"/>
      <c r="F25" s="60"/>
    </row>
    <row r="26" spans="1:6" x14ac:dyDescent="0.3">
      <c r="A26" s="20"/>
      <c r="B26" s="20"/>
      <c r="C26" s="20"/>
      <c r="D26" s="20"/>
      <c r="E26" s="20"/>
      <c r="F26" s="20"/>
    </row>
    <row r="27" spans="1:6" x14ac:dyDescent="0.3">
      <c r="A27" s="20"/>
      <c r="B27" s="20"/>
      <c r="C27" s="20"/>
      <c r="D27" s="20"/>
      <c r="E27" s="20"/>
      <c r="F27" s="20"/>
    </row>
    <row r="28" spans="1:6" x14ac:dyDescent="0.3">
      <c r="A28" s="20"/>
      <c r="B28" s="20"/>
      <c r="C28" s="20"/>
      <c r="D28" s="20"/>
      <c r="E28" s="20"/>
      <c r="F28" s="20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3"/>
  <sheetViews>
    <sheetView showGridLines="0" workbookViewId="0">
      <pane xSplit="3" ySplit="3" topLeftCell="D338" activePane="bottomRight" state="frozen"/>
      <selection pane="topRight" activeCell="G1" sqref="G1"/>
      <selection pane="bottomLeft" activeCell="A4" sqref="A4"/>
      <selection pane="bottomRight" activeCell="G362" sqref="G362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3.21875" bestFit="1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5"/>
      <c r="B3" s="5" t="s">
        <v>21</v>
      </c>
      <c r="C3" s="5" t="s">
        <v>22</v>
      </c>
      <c r="D3" s="5" t="s">
        <v>66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/>
    </row>
    <row r="4" spans="1:10" x14ac:dyDescent="0.3">
      <c r="A4" s="5"/>
      <c r="B4" s="5">
        <v>2017</v>
      </c>
      <c r="C4" s="5" t="s">
        <v>0</v>
      </c>
      <c r="D4" s="5" t="s">
        <v>51</v>
      </c>
      <c r="E4" s="10">
        <v>0</v>
      </c>
      <c r="F4" s="10">
        <v>1.142971258621087E-3</v>
      </c>
      <c r="G4" s="10">
        <v>2.285942517242174E-3</v>
      </c>
      <c r="H4" s="10">
        <v>3.4289137758632608E-3</v>
      </c>
      <c r="I4" s="10">
        <v>4.571885034484348E-3</v>
      </c>
      <c r="J4" s="5"/>
    </row>
    <row r="5" spans="1:10" x14ac:dyDescent="0.3">
      <c r="A5" s="5"/>
      <c r="B5" s="5">
        <v>2017</v>
      </c>
      <c r="C5" s="5" t="s">
        <v>0</v>
      </c>
      <c r="D5" s="5" t="s">
        <v>52</v>
      </c>
      <c r="E5" s="10">
        <v>1.142971258621087E-3</v>
      </c>
      <c r="F5" s="10">
        <v>2.285942517242174E-3</v>
      </c>
      <c r="G5" s="10">
        <v>4.571885034484348E-3</v>
      </c>
      <c r="H5" s="10">
        <v>6.8578275517265216E-3</v>
      </c>
      <c r="I5" s="10">
        <v>9.1437700689686961E-3</v>
      </c>
      <c r="J5" s="5"/>
    </row>
    <row r="6" spans="1:10" x14ac:dyDescent="0.3">
      <c r="A6" s="5"/>
      <c r="B6" s="5">
        <v>2017</v>
      </c>
      <c r="C6" s="5" t="s">
        <v>0</v>
      </c>
      <c r="D6" s="5" t="s">
        <v>53</v>
      </c>
      <c r="E6" s="10">
        <v>1.7144568879316304E-3</v>
      </c>
      <c r="F6" s="10">
        <v>3.4289137758632608E-3</v>
      </c>
      <c r="G6" s="10">
        <v>6.8578275517265216E-3</v>
      </c>
      <c r="H6" s="10">
        <v>1.0286741327589784E-2</v>
      </c>
      <c r="I6" s="10">
        <v>1.3715655103453043E-2</v>
      </c>
      <c r="J6" s="5"/>
    </row>
    <row r="7" spans="1:10" x14ac:dyDescent="0.3">
      <c r="A7" s="5"/>
      <c r="B7" s="5">
        <v>2017</v>
      </c>
      <c r="C7" s="5" t="s">
        <v>0</v>
      </c>
      <c r="D7" s="5" t="s">
        <v>54</v>
      </c>
      <c r="E7" s="10">
        <v>2.285942517242174E-3</v>
      </c>
      <c r="F7" s="10">
        <v>4.571885034484348E-3</v>
      </c>
      <c r="G7" s="10">
        <v>9.1437700689686961E-3</v>
      </c>
      <c r="H7" s="10">
        <v>1.3715655103453043E-2</v>
      </c>
      <c r="I7" s="10">
        <v>1.8287540137937392E-2</v>
      </c>
      <c r="J7" s="5"/>
    </row>
    <row r="8" spans="1:10" x14ac:dyDescent="0.3">
      <c r="A8" s="5"/>
      <c r="B8" s="5">
        <v>2017</v>
      </c>
      <c r="C8" s="5" t="s">
        <v>0</v>
      </c>
      <c r="D8" s="5" t="s">
        <v>55</v>
      </c>
      <c r="E8" s="10">
        <v>2.8574281465527174E-3</v>
      </c>
      <c r="F8" s="10">
        <v>5.7148562931054348E-3</v>
      </c>
      <c r="G8" s="10">
        <v>1.142971258621087E-2</v>
      </c>
      <c r="H8" s="10">
        <v>1.7144568879316306E-2</v>
      </c>
      <c r="I8" s="10">
        <v>2.2859425172421739E-2</v>
      </c>
      <c r="J8" s="5"/>
    </row>
    <row r="9" spans="1:10" x14ac:dyDescent="0.3">
      <c r="A9" s="5"/>
      <c r="B9" s="5">
        <v>2017</v>
      </c>
      <c r="C9" s="5" t="s">
        <v>1</v>
      </c>
      <c r="D9" s="5" t="s">
        <v>51</v>
      </c>
      <c r="E9" s="10">
        <v>0</v>
      </c>
      <c r="F9" s="10">
        <v>1.3641018961144669E-3</v>
      </c>
      <c r="G9" s="10">
        <v>2.7282037922289337E-3</v>
      </c>
      <c r="H9" s="10">
        <v>4.0923056883434006E-3</v>
      </c>
      <c r="I9" s="10">
        <v>5.4564075844578674E-3</v>
      </c>
      <c r="J9" s="5"/>
    </row>
    <row r="10" spans="1:10" x14ac:dyDescent="0.3">
      <c r="A10" s="5"/>
      <c r="B10" s="5">
        <v>2017</v>
      </c>
      <c r="C10" s="5" t="s">
        <v>1</v>
      </c>
      <c r="D10" s="5" t="s">
        <v>52</v>
      </c>
      <c r="E10" s="10">
        <v>1.3641018961144669E-3</v>
      </c>
      <c r="F10" s="10">
        <v>2.7282037922289337E-3</v>
      </c>
      <c r="G10" s="10">
        <v>5.4564075844578674E-3</v>
      </c>
      <c r="H10" s="10">
        <v>8.1846113766868012E-3</v>
      </c>
      <c r="I10" s="10">
        <v>1.0912815168915735E-2</v>
      </c>
      <c r="J10" s="5"/>
    </row>
    <row r="11" spans="1:10" x14ac:dyDescent="0.3">
      <c r="A11" s="5"/>
      <c r="B11" s="5">
        <v>2017</v>
      </c>
      <c r="C11" s="5" t="s">
        <v>1</v>
      </c>
      <c r="D11" s="5" t="s">
        <v>53</v>
      </c>
      <c r="E11" s="10">
        <v>2.0461528441717003E-3</v>
      </c>
      <c r="F11" s="10">
        <v>4.0923056883434006E-3</v>
      </c>
      <c r="G11" s="10">
        <v>8.1846113766868012E-3</v>
      </c>
      <c r="H11" s="10">
        <v>1.2276917065030202E-2</v>
      </c>
      <c r="I11" s="10">
        <v>1.6369222753373602E-2</v>
      </c>
      <c r="J11" s="5"/>
    </row>
    <row r="12" spans="1:10" x14ac:dyDescent="0.3">
      <c r="A12" s="5"/>
      <c r="B12" s="5">
        <v>2017</v>
      </c>
      <c r="C12" s="5" t="s">
        <v>1</v>
      </c>
      <c r="D12" s="5" t="s">
        <v>54</v>
      </c>
      <c r="E12" s="10">
        <v>2.7282037922289337E-3</v>
      </c>
      <c r="F12" s="10">
        <v>5.4564075844578674E-3</v>
      </c>
      <c r="G12" s="10">
        <v>1.0912815168915735E-2</v>
      </c>
      <c r="H12" s="10">
        <v>1.6369222753373602E-2</v>
      </c>
      <c r="I12" s="10">
        <v>2.182563033783147E-2</v>
      </c>
      <c r="J12" s="5"/>
    </row>
    <row r="13" spans="1:10" x14ac:dyDescent="0.3">
      <c r="A13" s="5"/>
      <c r="B13" s="5">
        <v>2017</v>
      </c>
      <c r="C13" s="5" t="s">
        <v>1</v>
      </c>
      <c r="D13" s="5" t="s">
        <v>55</v>
      </c>
      <c r="E13" s="10">
        <v>3.4102547402861672E-3</v>
      </c>
      <c r="F13" s="10">
        <v>6.8205094805723343E-3</v>
      </c>
      <c r="G13" s="10">
        <v>1.3641018961144669E-2</v>
      </c>
      <c r="H13" s="10">
        <v>2.0461528441717003E-2</v>
      </c>
      <c r="I13" s="10">
        <v>2.7282037922289337E-2</v>
      </c>
      <c r="J13" s="5"/>
    </row>
    <row r="14" spans="1:10" x14ac:dyDescent="0.3">
      <c r="A14" s="5"/>
      <c r="B14" s="5">
        <v>2017</v>
      </c>
      <c r="C14" s="5" t="s">
        <v>2</v>
      </c>
      <c r="D14" s="5" t="s">
        <v>51</v>
      </c>
      <c r="E14" s="10">
        <v>0</v>
      </c>
      <c r="F14" s="10">
        <v>1.3844729990992273E-3</v>
      </c>
      <c r="G14" s="10">
        <v>2.7689459981984545E-3</v>
      </c>
      <c r="H14" s="10">
        <v>4.1534189972976809E-3</v>
      </c>
      <c r="I14" s="10">
        <v>5.5378919963969091E-3</v>
      </c>
      <c r="J14" s="5"/>
    </row>
    <row r="15" spans="1:10" x14ac:dyDescent="0.3">
      <c r="A15" s="5"/>
      <c r="B15" s="5">
        <v>2017</v>
      </c>
      <c r="C15" s="5" t="s">
        <v>2</v>
      </c>
      <c r="D15" s="5" t="s">
        <v>52</v>
      </c>
      <c r="E15" s="10">
        <v>1.3844729990992273E-3</v>
      </c>
      <c r="F15" s="10">
        <v>2.7689459981984545E-3</v>
      </c>
      <c r="G15" s="10">
        <v>5.5378919963969091E-3</v>
      </c>
      <c r="H15" s="10">
        <v>8.3068379945953619E-3</v>
      </c>
      <c r="I15" s="10">
        <v>1.1075783992793818E-2</v>
      </c>
      <c r="J15" s="5"/>
    </row>
    <row r="16" spans="1:10" x14ac:dyDescent="0.3">
      <c r="A16" s="5"/>
      <c r="B16" s="5">
        <v>2017</v>
      </c>
      <c r="C16" s="5" t="s">
        <v>2</v>
      </c>
      <c r="D16" s="5" t="s">
        <v>53</v>
      </c>
      <c r="E16" s="10">
        <v>2.0767094986488405E-3</v>
      </c>
      <c r="F16" s="10">
        <v>4.1534189972976809E-3</v>
      </c>
      <c r="G16" s="10">
        <v>8.3068379945953619E-3</v>
      </c>
      <c r="H16" s="10">
        <v>1.2460256991893045E-2</v>
      </c>
      <c r="I16" s="10">
        <v>1.6613675989190724E-2</v>
      </c>
      <c r="J16" s="5"/>
    </row>
    <row r="17" spans="1:10" x14ac:dyDescent="0.3">
      <c r="A17" s="5"/>
      <c r="B17" s="5">
        <v>2017</v>
      </c>
      <c r="C17" s="5" t="s">
        <v>2</v>
      </c>
      <c r="D17" s="5" t="s">
        <v>54</v>
      </c>
      <c r="E17" s="10">
        <v>2.7689459981984545E-3</v>
      </c>
      <c r="F17" s="10">
        <v>5.5378919963969091E-3</v>
      </c>
      <c r="G17" s="10">
        <v>1.1075783992793818E-2</v>
      </c>
      <c r="H17" s="10">
        <v>1.6613675989190724E-2</v>
      </c>
      <c r="I17" s="10">
        <v>2.2151567985587636E-2</v>
      </c>
      <c r="J17" s="5"/>
    </row>
    <row r="18" spans="1:10" x14ac:dyDescent="0.3">
      <c r="A18" s="5"/>
      <c r="B18" s="5">
        <v>2017</v>
      </c>
      <c r="C18" s="5" t="s">
        <v>2</v>
      </c>
      <c r="D18" s="5" t="s">
        <v>55</v>
      </c>
      <c r="E18" s="10">
        <v>3.4611824977480677E-3</v>
      </c>
      <c r="F18" s="10">
        <v>6.9223649954961355E-3</v>
      </c>
      <c r="G18" s="10">
        <v>1.3844729990992271E-2</v>
      </c>
      <c r="H18" s="10">
        <v>2.0767094986488405E-2</v>
      </c>
      <c r="I18" s="10">
        <v>2.7689459981984542E-2</v>
      </c>
      <c r="J18" s="5"/>
    </row>
    <row r="19" spans="1:10" x14ac:dyDescent="0.3">
      <c r="A19" s="5"/>
      <c r="B19" s="5">
        <v>2018</v>
      </c>
      <c r="C19" s="5" t="s">
        <v>40</v>
      </c>
      <c r="D19" s="5" t="s">
        <v>51</v>
      </c>
      <c r="E19" s="10">
        <v>0</v>
      </c>
      <c r="F19" s="10">
        <v>1.3828105106193271E-3</v>
      </c>
      <c r="G19" s="10">
        <v>2.7656210212386543E-3</v>
      </c>
      <c r="H19" s="10">
        <v>4.1484315318579806E-3</v>
      </c>
      <c r="I19" s="10">
        <v>5.5312420424773086E-3</v>
      </c>
      <c r="J19" s="5"/>
    </row>
    <row r="20" spans="1:10" x14ac:dyDescent="0.3">
      <c r="A20" s="5"/>
      <c r="B20" s="5">
        <v>2018</v>
      </c>
      <c r="C20" s="5" t="s">
        <v>40</v>
      </c>
      <c r="D20" s="5" t="s">
        <v>52</v>
      </c>
      <c r="E20" s="10">
        <v>1.3828105106193271E-3</v>
      </c>
      <c r="F20" s="10">
        <v>2.7656210212386543E-3</v>
      </c>
      <c r="G20" s="10">
        <v>5.5312420424773086E-3</v>
      </c>
      <c r="H20" s="10">
        <v>8.2968630637159611E-3</v>
      </c>
      <c r="I20" s="10">
        <v>1.1062484084954617E-2</v>
      </c>
      <c r="J20" s="5"/>
    </row>
    <row r="21" spans="1:10" x14ac:dyDescent="0.3">
      <c r="A21" s="5"/>
      <c r="B21" s="5">
        <v>2018</v>
      </c>
      <c r="C21" s="5" t="s">
        <v>40</v>
      </c>
      <c r="D21" s="5" t="s">
        <v>53</v>
      </c>
      <c r="E21" s="10">
        <v>2.0742157659289903E-3</v>
      </c>
      <c r="F21" s="10">
        <v>4.1484315318579806E-3</v>
      </c>
      <c r="G21" s="10">
        <v>8.2968630637159611E-3</v>
      </c>
      <c r="H21" s="10">
        <v>1.2445294595573943E-2</v>
      </c>
      <c r="I21" s="10">
        <v>1.6593726127431922E-2</v>
      </c>
      <c r="J21" s="5"/>
    </row>
    <row r="22" spans="1:10" x14ac:dyDescent="0.3">
      <c r="A22" s="5"/>
      <c r="B22" s="5">
        <v>2018</v>
      </c>
      <c r="C22" s="5" t="s">
        <v>40</v>
      </c>
      <c r="D22" s="5" t="s">
        <v>54</v>
      </c>
      <c r="E22" s="10">
        <v>2.7656210212386543E-3</v>
      </c>
      <c r="F22" s="10">
        <v>5.5312420424773086E-3</v>
      </c>
      <c r="G22" s="10">
        <v>1.1062484084954617E-2</v>
      </c>
      <c r="H22" s="10">
        <v>1.6593726127431922E-2</v>
      </c>
      <c r="I22" s="10">
        <v>2.2124968169909234E-2</v>
      </c>
      <c r="J22" s="5"/>
    </row>
    <row r="23" spans="1:10" x14ac:dyDescent="0.3">
      <c r="A23" s="5"/>
      <c r="B23" s="5">
        <v>2018</v>
      </c>
      <c r="C23" s="5" t="s">
        <v>40</v>
      </c>
      <c r="D23" s="5" t="s">
        <v>55</v>
      </c>
      <c r="E23" s="10">
        <v>3.4570262765483174E-3</v>
      </c>
      <c r="F23" s="10">
        <v>6.9140525530966349E-3</v>
      </c>
      <c r="G23" s="10">
        <v>1.382810510619327E-2</v>
      </c>
      <c r="H23" s="10">
        <v>2.0742157659289905E-2</v>
      </c>
      <c r="I23" s="10">
        <v>2.7656210212386539E-2</v>
      </c>
      <c r="J23" s="5"/>
    </row>
    <row r="24" spans="1:10" x14ac:dyDescent="0.3">
      <c r="A24" s="5"/>
      <c r="B24" s="5">
        <v>2018</v>
      </c>
      <c r="C24" s="5" t="s">
        <v>26</v>
      </c>
      <c r="D24" s="5" t="s">
        <v>51</v>
      </c>
      <c r="E24" s="10">
        <v>0</v>
      </c>
      <c r="F24" s="10">
        <v>1.3746589874782085E-3</v>
      </c>
      <c r="G24" s="10">
        <v>2.7493179749564171E-3</v>
      </c>
      <c r="H24" s="10">
        <v>4.1239769624346256E-3</v>
      </c>
      <c r="I24" s="10">
        <v>5.4986359499128341E-3</v>
      </c>
      <c r="J24" s="5"/>
    </row>
    <row r="25" spans="1:10" x14ac:dyDescent="0.3">
      <c r="A25" s="5"/>
      <c r="B25" s="5">
        <v>2018</v>
      </c>
      <c r="C25" s="5" t="s">
        <v>26</v>
      </c>
      <c r="D25" s="5" t="s">
        <v>52</v>
      </c>
      <c r="E25" s="10">
        <v>1.3746589874782085E-3</v>
      </c>
      <c r="F25" s="10">
        <v>2.7493179749564171E-3</v>
      </c>
      <c r="G25" s="10">
        <v>5.4986359499128341E-3</v>
      </c>
      <c r="H25" s="10">
        <v>8.2479539248692512E-3</v>
      </c>
      <c r="I25" s="10">
        <v>1.0997271899825668E-2</v>
      </c>
      <c r="J25" s="5"/>
    </row>
    <row r="26" spans="1:10" x14ac:dyDescent="0.3">
      <c r="A26" s="5"/>
      <c r="B26" s="5">
        <v>2018</v>
      </c>
      <c r="C26" s="5" t="s">
        <v>26</v>
      </c>
      <c r="D26" s="5" t="s">
        <v>53</v>
      </c>
      <c r="E26" s="10">
        <v>2.0619884812173128E-3</v>
      </c>
      <c r="F26" s="10">
        <v>4.1239769624346256E-3</v>
      </c>
      <c r="G26" s="10">
        <v>8.2479539248692512E-3</v>
      </c>
      <c r="H26" s="10">
        <v>1.2371930887303878E-2</v>
      </c>
      <c r="I26" s="10">
        <v>1.6495907849738502E-2</v>
      </c>
      <c r="J26" s="5"/>
    </row>
    <row r="27" spans="1:10" x14ac:dyDescent="0.3">
      <c r="A27" s="5"/>
      <c r="B27" s="5">
        <v>2018</v>
      </c>
      <c r="C27" s="5" t="s">
        <v>26</v>
      </c>
      <c r="D27" s="5" t="s">
        <v>54</v>
      </c>
      <c r="E27" s="10">
        <v>2.7493179749564171E-3</v>
      </c>
      <c r="F27" s="10">
        <v>5.4986359499128341E-3</v>
      </c>
      <c r="G27" s="10">
        <v>1.0997271899825668E-2</v>
      </c>
      <c r="H27" s="10">
        <v>1.6495907849738502E-2</v>
      </c>
      <c r="I27" s="10">
        <v>2.1994543799651337E-2</v>
      </c>
      <c r="J27" s="5"/>
    </row>
    <row r="28" spans="1:10" x14ac:dyDescent="0.3">
      <c r="A28" s="5"/>
      <c r="B28" s="5">
        <v>2018</v>
      </c>
      <c r="C28" s="5" t="s">
        <v>26</v>
      </c>
      <c r="D28" s="5" t="s">
        <v>55</v>
      </c>
      <c r="E28" s="10">
        <v>3.4366474686955213E-3</v>
      </c>
      <c r="F28" s="10">
        <v>6.8732949373910427E-3</v>
      </c>
      <c r="G28" s="10">
        <v>1.3746589874782085E-2</v>
      </c>
      <c r="H28" s="10">
        <v>2.0619884812173129E-2</v>
      </c>
      <c r="I28" s="10">
        <v>2.7493179749564171E-2</v>
      </c>
      <c r="J28" s="5"/>
    </row>
    <row r="29" spans="1:10" x14ac:dyDescent="0.3">
      <c r="A29" s="5"/>
      <c r="B29" s="5">
        <v>2018</v>
      </c>
      <c r="C29" s="5" t="s">
        <v>4</v>
      </c>
      <c r="D29" s="5" t="s">
        <v>51</v>
      </c>
      <c r="E29" s="10">
        <v>0</v>
      </c>
      <c r="F29" s="10">
        <v>1.3221322459714884E-3</v>
      </c>
      <c r="G29" s="10">
        <v>2.6442644919429767E-3</v>
      </c>
      <c r="H29" s="10">
        <v>3.9663967379144644E-3</v>
      </c>
      <c r="I29" s="10">
        <v>5.2885289838859534E-3</v>
      </c>
      <c r="J29" s="5"/>
    </row>
    <row r="30" spans="1:10" x14ac:dyDescent="0.3">
      <c r="A30" s="5"/>
      <c r="B30" s="5">
        <v>2018</v>
      </c>
      <c r="C30" s="5" t="s">
        <v>4</v>
      </c>
      <c r="D30" s="5" t="s">
        <v>52</v>
      </c>
      <c r="E30" s="10">
        <v>1.3221322459714884E-3</v>
      </c>
      <c r="F30" s="10">
        <v>2.6442644919429767E-3</v>
      </c>
      <c r="G30" s="10">
        <v>5.2885289838859534E-3</v>
      </c>
      <c r="H30" s="10">
        <v>7.9327934758289288E-3</v>
      </c>
      <c r="I30" s="10">
        <v>1.0577057967771907E-2</v>
      </c>
      <c r="J30" s="5"/>
    </row>
    <row r="31" spans="1:10" x14ac:dyDescent="0.3">
      <c r="A31" s="5"/>
      <c r="B31" s="5">
        <v>2018</v>
      </c>
      <c r="C31" s="5" t="s">
        <v>4</v>
      </c>
      <c r="D31" s="5" t="s">
        <v>53</v>
      </c>
      <c r="E31" s="10">
        <v>1.9831983689572322E-3</v>
      </c>
      <c r="F31" s="10">
        <v>3.9663967379144644E-3</v>
      </c>
      <c r="G31" s="10">
        <v>7.9327934758289288E-3</v>
      </c>
      <c r="H31" s="10">
        <v>1.1899190213743395E-2</v>
      </c>
      <c r="I31" s="10">
        <v>1.5865586951657858E-2</v>
      </c>
      <c r="J31" s="5"/>
    </row>
    <row r="32" spans="1:10" x14ac:dyDescent="0.3">
      <c r="A32" s="5"/>
      <c r="B32" s="5">
        <v>2018</v>
      </c>
      <c r="C32" s="5" t="s">
        <v>4</v>
      </c>
      <c r="D32" s="5" t="s">
        <v>54</v>
      </c>
      <c r="E32" s="10">
        <v>2.6442644919429767E-3</v>
      </c>
      <c r="F32" s="10">
        <v>5.2885289838859534E-3</v>
      </c>
      <c r="G32" s="10">
        <v>1.0577057967771907E-2</v>
      </c>
      <c r="H32" s="10">
        <v>1.5865586951657858E-2</v>
      </c>
      <c r="I32" s="10">
        <v>2.1154115935543814E-2</v>
      </c>
      <c r="J32" s="5"/>
    </row>
    <row r="33" spans="1:10" x14ac:dyDescent="0.3">
      <c r="A33" s="5"/>
      <c r="B33" s="5">
        <v>2018</v>
      </c>
      <c r="C33" s="5" t="s">
        <v>4</v>
      </c>
      <c r="D33" s="5" t="s">
        <v>55</v>
      </c>
      <c r="E33" s="10">
        <v>3.3053306149287208E-3</v>
      </c>
      <c r="F33" s="10">
        <v>6.6106612298574416E-3</v>
      </c>
      <c r="G33" s="10">
        <v>1.3221322459714883E-2</v>
      </c>
      <c r="H33" s="10">
        <v>1.9831983689572324E-2</v>
      </c>
      <c r="I33" s="10">
        <v>2.6442644919429766E-2</v>
      </c>
      <c r="J33" s="5"/>
    </row>
    <row r="34" spans="1:10" x14ac:dyDescent="0.3">
      <c r="A34" s="5"/>
      <c r="B34" s="5">
        <v>2018</v>
      </c>
      <c r="C34" s="5" t="s">
        <v>25</v>
      </c>
      <c r="D34" s="5" t="s">
        <v>51</v>
      </c>
      <c r="E34" s="10">
        <v>0</v>
      </c>
      <c r="F34" s="10">
        <v>1.2589871709099247E-3</v>
      </c>
      <c r="G34" s="10">
        <v>2.5179743418198494E-3</v>
      </c>
      <c r="H34" s="10">
        <v>3.7769615127297733E-3</v>
      </c>
      <c r="I34" s="10">
        <v>5.0359486836396988E-3</v>
      </c>
      <c r="J34" s="5"/>
    </row>
    <row r="35" spans="1:10" x14ac:dyDescent="0.3">
      <c r="A35" s="5"/>
      <c r="B35" s="5">
        <v>2018</v>
      </c>
      <c r="C35" s="5" t="s">
        <v>25</v>
      </c>
      <c r="D35" s="5" t="s">
        <v>52</v>
      </c>
      <c r="E35" s="10">
        <v>1.2589871709099247E-3</v>
      </c>
      <c r="F35" s="10">
        <v>2.5179743418198494E-3</v>
      </c>
      <c r="G35" s="10">
        <v>5.0359486836396988E-3</v>
      </c>
      <c r="H35" s="10">
        <v>7.5539230254595465E-3</v>
      </c>
      <c r="I35" s="10">
        <v>1.0071897367279398E-2</v>
      </c>
      <c r="J35" s="5"/>
    </row>
    <row r="36" spans="1:10" x14ac:dyDescent="0.3">
      <c r="A36" s="5"/>
      <c r="B36" s="5">
        <v>2018</v>
      </c>
      <c r="C36" s="5" t="s">
        <v>25</v>
      </c>
      <c r="D36" s="5" t="s">
        <v>53</v>
      </c>
      <c r="E36" s="10">
        <v>1.8884807563648866E-3</v>
      </c>
      <c r="F36" s="10">
        <v>3.7769615127297733E-3</v>
      </c>
      <c r="G36" s="10">
        <v>7.5539230254595465E-3</v>
      </c>
      <c r="H36" s="10">
        <v>1.1330884538189321E-2</v>
      </c>
      <c r="I36" s="10">
        <v>1.5107846050919093E-2</v>
      </c>
      <c r="J36" s="5"/>
    </row>
    <row r="37" spans="1:10" x14ac:dyDescent="0.3">
      <c r="A37" s="5"/>
      <c r="B37" s="5">
        <v>2018</v>
      </c>
      <c r="C37" s="5" t="s">
        <v>25</v>
      </c>
      <c r="D37" s="5" t="s">
        <v>54</v>
      </c>
      <c r="E37" s="10">
        <v>2.5179743418198494E-3</v>
      </c>
      <c r="F37" s="10">
        <v>5.0359486836396988E-3</v>
      </c>
      <c r="G37" s="10">
        <v>1.0071897367279398E-2</v>
      </c>
      <c r="H37" s="10">
        <v>1.5107846050919093E-2</v>
      </c>
      <c r="I37" s="10">
        <v>2.0143794734558795E-2</v>
      </c>
      <c r="J37" s="5"/>
    </row>
    <row r="38" spans="1:10" x14ac:dyDescent="0.3">
      <c r="A38" s="5"/>
      <c r="B38" s="5">
        <v>2018</v>
      </c>
      <c r="C38" s="5" t="s">
        <v>25</v>
      </c>
      <c r="D38" s="5" t="s">
        <v>55</v>
      </c>
      <c r="E38" s="10">
        <v>3.1474679272748113E-3</v>
      </c>
      <c r="F38" s="10">
        <v>6.2949358545496227E-3</v>
      </c>
      <c r="G38" s="10">
        <v>1.2589871709099245E-2</v>
      </c>
      <c r="H38" s="10">
        <v>1.8884807563648867E-2</v>
      </c>
      <c r="I38" s="10">
        <v>2.5179743418198491E-2</v>
      </c>
      <c r="J38" s="5"/>
    </row>
    <row r="39" spans="1:10" x14ac:dyDescent="0.3">
      <c r="A39" s="5"/>
      <c r="B39" s="5">
        <v>2018</v>
      </c>
      <c r="C39" s="5" t="s">
        <v>5</v>
      </c>
      <c r="D39" s="5" t="s">
        <v>51</v>
      </c>
      <c r="E39" s="10">
        <v>0</v>
      </c>
      <c r="F39" s="10">
        <v>1.2394591984198219E-3</v>
      </c>
      <c r="G39" s="10">
        <v>2.4789183968396437E-3</v>
      </c>
      <c r="H39" s="10">
        <v>3.7183775952594651E-3</v>
      </c>
      <c r="I39" s="10">
        <v>4.9578367936792874E-3</v>
      </c>
      <c r="J39" s="5"/>
    </row>
    <row r="40" spans="1:10" x14ac:dyDescent="0.3">
      <c r="A40" s="5"/>
      <c r="B40" s="5">
        <v>2018</v>
      </c>
      <c r="C40" s="5" t="s">
        <v>5</v>
      </c>
      <c r="D40" s="5" t="s">
        <v>52</v>
      </c>
      <c r="E40" s="10">
        <v>1.2394591984198219E-3</v>
      </c>
      <c r="F40" s="10">
        <v>2.4789183968396437E-3</v>
      </c>
      <c r="G40" s="10">
        <v>4.9578367936792874E-3</v>
      </c>
      <c r="H40" s="10">
        <v>7.4367551905189302E-3</v>
      </c>
      <c r="I40" s="10">
        <v>9.9156735873585748E-3</v>
      </c>
      <c r="J40" s="5"/>
    </row>
    <row r="41" spans="1:10" x14ac:dyDescent="0.3">
      <c r="A41" s="5"/>
      <c r="B41" s="5">
        <v>2018</v>
      </c>
      <c r="C41" s="5" t="s">
        <v>5</v>
      </c>
      <c r="D41" s="5" t="s">
        <v>53</v>
      </c>
      <c r="E41" s="10">
        <v>1.8591887976297326E-3</v>
      </c>
      <c r="F41" s="10">
        <v>3.7183775952594651E-3</v>
      </c>
      <c r="G41" s="10">
        <v>7.4367551905189302E-3</v>
      </c>
      <c r="H41" s="10">
        <v>1.1155132785778395E-2</v>
      </c>
      <c r="I41" s="10">
        <v>1.487351038103786E-2</v>
      </c>
      <c r="J41" s="5"/>
    </row>
    <row r="42" spans="1:10" x14ac:dyDescent="0.3">
      <c r="A42" s="5"/>
      <c r="B42" s="5">
        <v>2018</v>
      </c>
      <c r="C42" s="5" t="s">
        <v>5</v>
      </c>
      <c r="D42" s="5" t="s">
        <v>54</v>
      </c>
      <c r="E42" s="10">
        <v>2.4789183968396437E-3</v>
      </c>
      <c r="F42" s="10">
        <v>4.9578367936792874E-3</v>
      </c>
      <c r="G42" s="10">
        <v>9.9156735873585748E-3</v>
      </c>
      <c r="H42" s="10">
        <v>1.487351038103786E-2</v>
      </c>
      <c r="I42" s="10">
        <v>1.983134717471715E-2</v>
      </c>
      <c r="J42" s="5"/>
    </row>
    <row r="43" spans="1:10" x14ac:dyDescent="0.3">
      <c r="A43" s="5"/>
      <c r="B43" s="5">
        <v>2018</v>
      </c>
      <c r="C43" s="5" t="s">
        <v>5</v>
      </c>
      <c r="D43" s="5" t="s">
        <v>55</v>
      </c>
      <c r="E43" s="10">
        <v>3.0986479960495544E-3</v>
      </c>
      <c r="F43" s="10">
        <v>6.1972959920991088E-3</v>
      </c>
      <c r="G43" s="10">
        <v>1.2394591984198218E-2</v>
      </c>
      <c r="H43" s="10">
        <v>1.8591887976297326E-2</v>
      </c>
      <c r="I43" s="10">
        <v>2.4789183968396435E-2</v>
      </c>
      <c r="J43" s="5"/>
    </row>
    <row r="44" spans="1:10" x14ac:dyDescent="0.3">
      <c r="A44" s="5"/>
      <c r="B44" s="5">
        <v>2018</v>
      </c>
      <c r="C44" s="5" t="s">
        <v>6</v>
      </c>
      <c r="D44" s="5" t="s">
        <v>51</v>
      </c>
      <c r="E44" s="10">
        <v>0</v>
      </c>
      <c r="F44" s="10">
        <v>1.5381394069801271E-3</v>
      </c>
      <c r="G44" s="10">
        <v>3.0762788139602542E-3</v>
      </c>
      <c r="H44" s="10">
        <v>4.6144182209403809E-3</v>
      </c>
      <c r="I44" s="10">
        <v>6.1525576279205085E-3</v>
      </c>
      <c r="J44" s="5"/>
    </row>
    <row r="45" spans="1:10" x14ac:dyDescent="0.3">
      <c r="A45" s="5"/>
      <c r="B45" s="5">
        <v>2018</v>
      </c>
      <c r="C45" s="5" t="s">
        <v>6</v>
      </c>
      <c r="D45" s="5" t="s">
        <v>52</v>
      </c>
      <c r="E45" s="10">
        <v>1.5381394069801271E-3</v>
      </c>
      <c r="F45" s="10">
        <v>3.0762788139602542E-3</v>
      </c>
      <c r="G45" s="10">
        <v>6.1525576279205085E-3</v>
      </c>
      <c r="H45" s="10">
        <v>9.2288364418807618E-3</v>
      </c>
      <c r="I45" s="10">
        <v>1.2305115255841017E-2</v>
      </c>
      <c r="J45" s="5"/>
    </row>
    <row r="46" spans="1:10" x14ac:dyDescent="0.3">
      <c r="A46" s="5"/>
      <c r="B46" s="5">
        <v>2018</v>
      </c>
      <c r="C46" s="5" t="s">
        <v>6</v>
      </c>
      <c r="D46" s="5" t="s">
        <v>53</v>
      </c>
      <c r="E46" s="10">
        <v>2.3072091104701905E-3</v>
      </c>
      <c r="F46" s="10">
        <v>4.6144182209403809E-3</v>
      </c>
      <c r="G46" s="10">
        <v>9.2288364418807618E-3</v>
      </c>
      <c r="H46" s="10">
        <v>1.3843254662821143E-2</v>
      </c>
      <c r="I46" s="10">
        <v>1.8457672883761524E-2</v>
      </c>
      <c r="J46" s="5"/>
    </row>
    <row r="47" spans="1:10" x14ac:dyDescent="0.3">
      <c r="A47" s="5"/>
      <c r="B47" s="5">
        <v>2018</v>
      </c>
      <c r="C47" s="5" t="s">
        <v>6</v>
      </c>
      <c r="D47" s="5" t="s">
        <v>54</v>
      </c>
      <c r="E47" s="10">
        <v>3.0762788139602542E-3</v>
      </c>
      <c r="F47" s="10">
        <v>6.1525576279205085E-3</v>
      </c>
      <c r="G47" s="10">
        <v>1.2305115255841017E-2</v>
      </c>
      <c r="H47" s="10">
        <v>1.8457672883761524E-2</v>
      </c>
      <c r="I47" s="10">
        <v>2.4610230511682034E-2</v>
      </c>
      <c r="J47" s="5"/>
    </row>
    <row r="48" spans="1:10" x14ac:dyDescent="0.3">
      <c r="A48" s="5"/>
      <c r="B48" s="5">
        <v>2018</v>
      </c>
      <c r="C48" s="5" t="s">
        <v>6</v>
      </c>
      <c r="D48" s="5" t="s">
        <v>55</v>
      </c>
      <c r="E48" s="10">
        <v>3.8453485174503176E-3</v>
      </c>
      <c r="F48" s="10">
        <v>7.6906970349006351E-3</v>
      </c>
      <c r="G48" s="10">
        <v>1.538139406980127E-2</v>
      </c>
      <c r="H48" s="10">
        <v>2.3072091104701906E-2</v>
      </c>
      <c r="I48" s="10">
        <v>3.0762788139602541E-2</v>
      </c>
      <c r="J48" s="5"/>
    </row>
    <row r="49" spans="1:10" x14ac:dyDescent="0.3">
      <c r="A49" s="5"/>
      <c r="B49" s="5">
        <v>2018</v>
      </c>
      <c r="C49" s="5" t="s">
        <v>7</v>
      </c>
      <c r="D49" s="5" t="s">
        <v>51</v>
      </c>
      <c r="E49" s="10">
        <v>0</v>
      </c>
      <c r="F49" s="10">
        <v>1.4785952841900017E-3</v>
      </c>
      <c r="G49" s="10">
        <v>2.9571905683800034E-3</v>
      </c>
      <c r="H49" s="10">
        <v>4.4357858525700044E-3</v>
      </c>
      <c r="I49" s="10">
        <v>5.9143811367600068E-3</v>
      </c>
      <c r="J49" s="5"/>
    </row>
    <row r="50" spans="1:10" x14ac:dyDescent="0.3">
      <c r="A50" s="5"/>
      <c r="B50" s="5">
        <v>2018</v>
      </c>
      <c r="C50" s="5" t="s">
        <v>7</v>
      </c>
      <c r="D50" s="5" t="s">
        <v>52</v>
      </c>
      <c r="E50" s="10">
        <v>1.4785952841900017E-3</v>
      </c>
      <c r="F50" s="10">
        <v>2.9571905683800034E-3</v>
      </c>
      <c r="G50" s="10">
        <v>5.9143811367600068E-3</v>
      </c>
      <c r="H50" s="10">
        <v>8.8715717051400089E-3</v>
      </c>
      <c r="I50" s="10">
        <v>1.1828762273520014E-2</v>
      </c>
      <c r="J50" s="5"/>
    </row>
    <row r="51" spans="1:10" x14ac:dyDescent="0.3">
      <c r="A51" s="5"/>
      <c r="B51" s="5">
        <v>2018</v>
      </c>
      <c r="C51" s="5" t="s">
        <v>7</v>
      </c>
      <c r="D51" s="5" t="s">
        <v>53</v>
      </c>
      <c r="E51" s="10">
        <v>2.2178929262850022E-3</v>
      </c>
      <c r="F51" s="10">
        <v>4.4357858525700044E-3</v>
      </c>
      <c r="G51" s="10">
        <v>8.8715717051400089E-3</v>
      </c>
      <c r="H51" s="10">
        <v>1.3307357557710016E-2</v>
      </c>
      <c r="I51" s="10">
        <v>1.7743143410280018E-2</v>
      </c>
      <c r="J51" s="5"/>
    </row>
    <row r="52" spans="1:10" x14ac:dyDescent="0.3">
      <c r="A52" s="5"/>
      <c r="B52" s="5">
        <v>2018</v>
      </c>
      <c r="C52" s="5" t="s">
        <v>7</v>
      </c>
      <c r="D52" s="5" t="s">
        <v>54</v>
      </c>
      <c r="E52" s="10">
        <v>2.9571905683800034E-3</v>
      </c>
      <c r="F52" s="10">
        <v>5.9143811367600068E-3</v>
      </c>
      <c r="G52" s="10">
        <v>1.1828762273520014E-2</v>
      </c>
      <c r="H52" s="10">
        <v>1.7743143410280018E-2</v>
      </c>
      <c r="I52" s="10">
        <v>2.3657524547040027E-2</v>
      </c>
      <c r="J52" s="5"/>
    </row>
    <row r="53" spans="1:10" x14ac:dyDescent="0.3">
      <c r="A53" s="5"/>
      <c r="B53" s="5">
        <v>2018</v>
      </c>
      <c r="C53" s="5" t="s">
        <v>7</v>
      </c>
      <c r="D53" s="5" t="s">
        <v>55</v>
      </c>
      <c r="E53" s="10">
        <v>3.6964882104750041E-3</v>
      </c>
      <c r="F53" s="10">
        <v>7.3929764209500082E-3</v>
      </c>
      <c r="G53" s="10">
        <v>1.4785952841900016E-2</v>
      </c>
      <c r="H53" s="10">
        <v>2.2178929262850026E-2</v>
      </c>
      <c r="I53" s="10">
        <v>2.9571905683800033E-2</v>
      </c>
      <c r="J53" s="5"/>
    </row>
    <row r="54" spans="1:10" x14ac:dyDescent="0.3">
      <c r="A54" s="5"/>
      <c r="B54" s="5">
        <v>2018</v>
      </c>
      <c r="C54" s="5" t="s">
        <v>24</v>
      </c>
      <c r="D54" s="5" t="s">
        <v>51</v>
      </c>
      <c r="E54" s="10">
        <v>0</v>
      </c>
      <c r="F54" s="10">
        <v>1.3140631154817855E-3</v>
      </c>
      <c r="G54" s="10">
        <v>2.6281262309635709E-3</v>
      </c>
      <c r="H54" s="10">
        <v>3.9421893464453564E-3</v>
      </c>
      <c r="I54" s="10">
        <v>5.2562524619271418E-3</v>
      </c>
      <c r="J54" s="5"/>
    </row>
    <row r="55" spans="1:10" x14ac:dyDescent="0.3">
      <c r="A55" s="5"/>
      <c r="B55" s="5">
        <v>2018</v>
      </c>
      <c r="C55" s="5" t="s">
        <v>24</v>
      </c>
      <c r="D55" s="5" t="s">
        <v>52</v>
      </c>
      <c r="E55" s="10">
        <v>1.3140631154817855E-3</v>
      </c>
      <c r="F55" s="10">
        <v>2.6281262309635709E-3</v>
      </c>
      <c r="G55" s="10">
        <v>5.2562524619271418E-3</v>
      </c>
      <c r="H55" s="10">
        <v>7.8843786928907127E-3</v>
      </c>
      <c r="I55" s="10">
        <v>1.0512504923854284E-2</v>
      </c>
      <c r="J55" s="5"/>
    </row>
    <row r="56" spans="1:10" x14ac:dyDescent="0.3">
      <c r="A56" s="5"/>
      <c r="B56" s="5">
        <v>2018</v>
      </c>
      <c r="C56" s="5" t="s">
        <v>24</v>
      </c>
      <c r="D56" s="5" t="s">
        <v>53</v>
      </c>
      <c r="E56" s="10">
        <v>1.9710946732226782E-3</v>
      </c>
      <c r="F56" s="10">
        <v>3.9421893464453564E-3</v>
      </c>
      <c r="G56" s="10">
        <v>7.8843786928907127E-3</v>
      </c>
      <c r="H56" s="10">
        <v>1.182656803933607E-2</v>
      </c>
      <c r="I56" s="10">
        <v>1.5768757385781425E-2</v>
      </c>
      <c r="J56" s="5"/>
    </row>
    <row r="57" spans="1:10" x14ac:dyDescent="0.3">
      <c r="A57" s="5"/>
      <c r="B57" s="5">
        <v>2018</v>
      </c>
      <c r="C57" s="5" t="s">
        <v>24</v>
      </c>
      <c r="D57" s="5" t="s">
        <v>54</v>
      </c>
      <c r="E57" s="10">
        <v>2.6281262309635709E-3</v>
      </c>
      <c r="F57" s="10">
        <v>5.2562524619271418E-3</v>
      </c>
      <c r="G57" s="10">
        <v>1.0512504923854284E-2</v>
      </c>
      <c r="H57" s="10">
        <v>1.5768757385781425E-2</v>
      </c>
      <c r="I57" s="10">
        <v>2.1025009847708567E-2</v>
      </c>
      <c r="J57" s="5"/>
    </row>
    <row r="58" spans="1:10" x14ac:dyDescent="0.3">
      <c r="A58" s="5"/>
      <c r="B58" s="5">
        <v>2018</v>
      </c>
      <c r="C58" s="5" t="s">
        <v>24</v>
      </c>
      <c r="D58" s="5" t="s">
        <v>55</v>
      </c>
      <c r="E58" s="10">
        <v>3.2851577887044636E-3</v>
      </c>
      <c r="F58" s="10">
        <v>6.5703155774089273E-3</v>
      </c>
      <c r="G58" s="10">
        <v>1.3140631154817855E-2</v>
      </c>
      <c r="H58" s="10">
        <v>1.9710946732226783E-2</v>
      </c>
      <c r="I58" s="10">
        <v>2.6281262309635709E-2</v>
      </c>
      <c r="J58" s="5"/>
    </row>
    <row r="59" spans="1:10" x14ac:dyDescent="0.3">
      <c r="A59" s="5"/>
      <c r="B59" s="5">
        <v>2018</v>
      </c>
      <c r="C59" s="5" t="s">
        <v>23</v>
      </c>
      <c r="D59" s="5" t="s">
        <v>51</v>
      </c>
      <c r="E59" s="10">
        <v>0</v>
      </c>
      <c r="F59" s="10">
        <v>1.4554774054332238E-3</v>
      </c>
      <c r="G59" s="10">
        <v>2.9109548108664477E-3</v>
      </c>
      <c r="H59" s="10">
        <v>4.3664322162996708E-3</v>
      </c>
      <c r="I59" s="10">
        <v>5.8219096217328953E-3</v>
      </c>
      <c r="J59" s="5"/>
    </row>
    <row r="60" spans="1:10" x14ac:dyDescent="0.3">
      <c r="A60" s="5"/>
      <c r="B60" s="5">
        <v>2018</v>
      </c>
      <c r="C60" s="5" t="s">
        <v>23</v>
      </c>
      <c r="D60" s="5" t="s">
        <v>52</v>
      </c>
      <c r="E60" s="10">
        <v>1.4554774054332238E-3</v>
      </c>
      <c r="F60" s="10">
        <v>2.9109548108664477E-3</v>
      </c>
      <c r="G60" s="10">
        <v>5.8219096217328953E-3</v>
      </c>
      <c r="H60" s="10">
        <v>8.7328644325993417E-3</v>
      </c>
      <c r="I60" s="10">
        <v>1.1643819243465791E-2</v>
      </c>
      <c r="J60" s="5"/>
    </row>
    <row r="61" spans="1:10" x14ac:dyDescent="0.3">
      <c r="A61" s="5"/>
      <c r="B61" s="5">
        <v>2018</v>
      </c>
      <c r="C61" s="5" t="s">
        <v>23</v>
      </c>
      <c r="D61" s="5" t="s">
        <v>53</v>
      </c>
      <c r="E61" s="10">
        <v>2.1832161081498354E-3</v>
      </c>
      <c r="F61" s="10">
        <v>4.3664322162996708E-3</v>
      </c>
      <c r="G61" s="10">
        <v>8.7328644325993417E-3</v>
      </c>
      <c r="H61" s="10">
        <v>1.3099296648899014E-2</v>
      </c>
      <c r="I61" s="10">
        <v>1.7465728865198683E-2</v>
      </c>
      <c r="J61" s="5"/>
    </row>
    <row r="62" spans="1:10" x14ac:dyDescent="0.3">
      <c r="A62" s="5"/>
      <c r="B62" s="5">
        <v>2018</v>
      </c>
      <c r="C62" s="5" t="s">
        <v>23</v>
      </c>
      <c r="D62" s="5" t="s">
        <v>54</v>
      </c>
      <c r="E62" s="10">
        <v>2.9109548108664477E-3</v>
      </c>
      <c r="F62" s="10">
        <v>5.8219096217328953E-3</v>
      </c>
      <c r="G62" s="10">
        <v>1.1643819243465791E-2</v>
      </c>
      <c r="H62" s="10">
        <v>1.7465728865198683E-2</v>
      </c>
      <c r="I62" s="10">
        <v>2.3287638486931581E-2</v>
      </c>
      <c r="J62" s="5"/>
    </row>
    <row r="63" spans="1:10" x14ac:dyDescent="0.3">
      <c r="A63" s="5"/>
      <c r="B63" s="5">
        <v>2018</v>
      </c>
      <c r="C63" s="5" t="s">
        <v>23</v>
      </c>
      <c r="D63" s="5" t="s">
        <v>55</v>
      </c>
      <c r="E63" s="10">
        <v>3.6386935135830595E-3</v>
      </c>
      <c r="F63" s="10">
        <v>7.2773870271661189E-3</v>
      </c>
      <c r="G63" s="10">
        <v>1.4554774054332238E-2</v>
      </c>
      <c r="H63" s="10">
        <v>2.1832161081498356E-2</v>
      </c>
      <c r="I63" s="10">
        <v>2.9109548108664476E-2</v>
      </c>
      <c r="J63" s="5"/>
    </row>
    <row r="64" spans="1:10" x14ac:dyDescent="0.3">
      <c r="A64" s="5"/>
      <c r="B64" s="5">
        <v>2018</v>
      </c>
      <c r="C64" s="5" t="s">
        <v>0</v>
      </c>
      <c r="D64" s="5" t="s">
        <v>61</v>
      </c>
      <c r="E64" s="10">
        <v>0</v>
      </c>
      <c r="F64" s="10">
        <v>1.6510542167325088E-3</v>
      </c>
      <c r="G64" s="10">
        <v>3.3021084334650176E-3</v>
      </c>
      <c r="H64" s="10">
        <v>4.9531626501975257E-3</v>
      </c>
      <c r="I64" s="10">
        <v>6.6042168669300351E-3</v>
      </c>
      <c r="J64" s="5"/>
    </row>
    <row r="65" spans="1:10" x14ac:dyDescent="0.3">
      <c r="A65" s="5"/>
      <c r="B65" s="5">
        <v>2018</v>
      </c>
      <c r="C65" s="5" t="s">
        <v>0</v>
      </c>
      <c r="D65" s="5" t="s">
        <v>62</v>
      </c>
      <c r="E65" s="10">
        <v>1.6510542167325088E-3</v>
      </c>
      <c r="F65" s="10">
        <v>3.3021084334650176E-3</v>
      </c>
      <c r="G65" s="10">
        <v>6.6042168669300351E-3</v>
      </c>
      <c r="H65" s="10">
        <v>9.9063253003950514E-3</v>
      </c>
      <c r="I65" s="10">
        <v>1.320843373386007E-2</v>
      </c>
      <c r="J65" s="5"/>
    </row>
    <row r="66" spans="1:10" x14ac:dyDescent="0.3">
      <c r="A66" s="5"/>
      <c r="B66" s="5">
        <v>2018</v>
      </c>
      <c r="C66" s="5" t="s">
        <v>0</v>
      </c>
      <c r="D66" s="5" t="s">
        <v>63</v>
      </c>
      <c r="E66" s="10">
        <v>2.4765813250987628E-3</v>
      </c>
      <c r="F66" s="10">
        <v>4.9531626501975257E-3</v>
      </c>
      <c r="G66" s="10">
        <v>9.9063253003950514E-3</v>
      </c>
      <c r="H66" s="10">
        <v>1.485948795059258E-2</v>
      </c>
      <c r="I66" s="10">
        <v>1.9812650600790103E-2</v>
      </c>
      <c r="J66" s="5"/>
    </row>
    <row r="67" spans="1:10" x14ac:dyDescent="0.3">
      <c r="A67" s="5"/>
      <c r="B67" s="5">
        <v>2018</v>
      </c>
      <c r="C67" s="5" t="s">
        <v>0</v>
      </c>
      <c r="D67" s="5" t="s">
        <v>64</v>
      </c>
      <c r="E67" s="10">
        <v>3.3021084334650176E-3</v>
      </c>
      <c r="F67" s="10">
        <v>6.6042168669300351E-3</v>
      </c>
      <c r="G67" s="10">
        <v>1.320843373386007E-2</v>
      </c>
      <c r="H67" s="10">
        <v>1.9812650600790103E-2</v>
      </c>
      <c r="I67" s="10">
        <v>2.6416867467720141E-2</v>
      </c>
      <c r="J67" s="5"/>
    </row>
    <row r="68" spans="1:10" x14ac:dyDescent="0.3">
      <c r="A68" s="5"/>
      <c r="B68" s="5">
        <v>2018</v>
      </c>
      <c r="C68" s="5" t="s">
        <v>0</v>
      </c>
      <c r="D68" s="5" t="s">
        <v>65</v>
      </c>
      <c r="E68" s="10">
        <v>4.1276355418312718E-3</v>
      </c>
      <c r="F68" s="10">
        <v>8.2552710836625437E-3</v>
      </c>
      <c r="G68" s="10">
        <v>1.6510542167325087E-2</v>
      </c>
      <c r="H68" s="10">
        <v>2.4765813250987631E-2</v>
      </c>
      <c r="I68" s="10">
        <v>3.3021084334650175E-2</v>
      </c>
      <c r="J68" s="5"/>
    </row>
    <row r="69" spans="1:10" x14ac:dyDescent="0.3">
      <c r="A69" s="5"/>
      <c r="B69" s="5">
        <v>2018</v>
      </c>
      <c r="C69" s="5" t="s">
        <v>1</v>
      </c>
      <c r="D69" s="5" t="s">
        <v>61</v>
      </c>
      <c r="E69" s="10">
        <v>0</v>
      </c>
      <c r="F69" s="10">
        <v>1.470123914757193E-3</v>
      </c>
      <c r="G69" s="10">
        <v>2.940247829514386E-3</v>
      </c>
      <c r="H69" s="10">
        <v>4.4103717442715781E-3</v>
      </c>
      <c r="I69" s="10">
        <v>5.880495659028772E-3</v>
      </c>
      <c r="J69" s="5"/>
    </row>
    <row r="70" spans="1:10" x14ac:dyDescent="0.3">
      <c r="A70" s="5"/>
      <c r="B70" s="5">
        <v>2018</v>
      </c>
      <c r="C70" s="5" t="s">
        <v>1</v>
      </c>
      <c r="D70" s="5" t="s">
        <v>62</v>
      </c>
      <c r="E70" s="10">
        <v>1.470123914757193E-3</v>
      </c>
      <c r="F70" s="10">
        <v>2.940247829514386E-3</v>
      </c>
      <c r="G70" s="10">
        <v>5.880495659028772E-3</v>
      </c>
      <c r="H70" s="10">
        <v>8.8207434885431563E-3</v>
      </c>
      <c r="I70" s="10">
        <v>1.1760991318057544E-2</v>
      </c>
      <c r="J70" s="5"/>
    </row>
    <row r="71" spans="1:10" x14ac:dyDescent="0.3">
      <c r="A71" s="5"/>
      <c r="B71" s="5">
        <v>2018</v>
      </c>
      <c r="C71" s="5" t="s">
        <v>1</v>
      </c>
      <c r="D71" s="5" t="s">
        <v>63</v>
      </c>
      <c r="E71" s="10">
        <v>2.2051858721357891E-3</v>
      </c>
      <c r="F71" s="10">
        <v>4.4103717442715781E-3</v>
      </c>
      <c r="G71" s="10">
        <v>8.8207434885431563E-3</v>
      </c>
      <c r="H71" s="10">
        <v>1.3231115232814736E-2</v>
      </c>
      <c r="I71" s="10">
        <v>1.7641486977086313E-2</v>
      </c>
      <c r="J71" s="5"/>
    </row>
    <row r="72" spans="1:10" x14ac:dyDescent="0.3">
      <c r="A72" s="5"/>
      <c r="B72" s="5">
        <v>2018</v>
      </c>
      <c r="C72" s="5" t="s">
        <v>1</v>
      </c>
      <c r="D72" s="5" t="s">
        <v>64</v>
      </c>
      <c r="E72" s="10">
        <v>2.940247829514386E-3</v>
      </c>
      <c r="F72" s="10">
        <v>5.880495659028772E-3</v>
      </c>
      <c r="G72" s="10">
        <v>1.1760991318057544E-2</v>
      </c>
      <c r="H72" s="10">
        <v>1.7641486977086313E-2</v>
      </c>
      <c r="I72" s="10">
        <v>2.3521982636115088E-2</v>
      </c>
      <c r="J72" s="5"/>
    </row>
    <row r="73" spans="1:10" x14ac:dyDescent="0.3">
      <c r="A73" s="5"/>
      <c r="B73" s="5">
        <v>2018</v>
      </c>
      <c r="C73" s="5" t="s">
        <v>1</v>
      </c>
      <c r="D73" s="5" t="s">
        <v>65</v>
      </c>
      <c r="E73" s="10">
        <v>3.6753097868929821E-3</v>
      </c>
      <c r="F73" s="10">
        <v>7.3506195737859641E-3</v>
      </c>
      <c r="G73" s="10">
        <v>1.4701239147571928E-2</v>
      </c>
      <c r="H73" s="10">
        <v>2.2051858721357891E-2</v>
      </c>
      <c r="I73" s="10">
        <v>2.9402478295143857E-2</v>
      </c>
      <c r="J73" s="5"/>
    </row>
    <row r="74" spans="1:10" x14ac:dyDescent="0.3">
      <c r="A74" s="5"/>
      <c r="B74" s="5">
        <v>2018</v>
      </c>
      <c r="C74" s="5" t="s">
        <v>2</v>
      </c>
      <c r="D74" s="5" t="s">
        <v>61</v>
      </c>
      <c r="E74" s="10">
        <v>0</v>
      </c>
      <c r="F74" s="10">
        <v>1.3570786212675952E-3</v>
      </c>
      <c r="G74" s="10">
        <v>2.7141572425351903E-3</v>
      </c>
      <c r="H74" s="10">
        <v>4.0712358638027848E-3</v>
      </c>
      <c r="I74" s="10">
        <v>5.4283144850703806E-3</v>
      </c>
      <c r="J74" s="5"/>
    </row>
    <row r="75" spans="1:10" x14ac:dyDescent="0.3">
      <c r="A75" s="5"/>
      <c r="B75" s="5">
        <v>2018</v>
      </c>
      <c r="C75" s="5" t="s">
        <v>2</v>
      </c>
      <c r="D75" s="5" t="s">
        <v>62</v>
      </c>
      <c r="E75" s="10">
        <v>1.3570786212675952E-3</v>
      </c>
      <c r="F75" s="10">
        <v>2.7141572425351903E-3</v>
      </c>
      <c r="G75" s="10">
        <v>5.4283144850703806E-3</v>
      </c>
      <c r="H75" s="10">
        <v>8.1424717276055696E-3</v>
      </c>
      <c r="I75" s="10">
        <v>1.0856628970140761E-2</v>
      </c>
      <c r="J75" s="5"/>
    </row>
    <row r="76" spans="1:10" x14ac:dyDescent="0.3">
      <c r="A76" s="5"/>
      <c r="B76" s="5">
        <v>2018</v>
      </c>
      <c r="C76" s="5" t="s">
        <v>2</v>
      </c>
      <c r="D76" s="5" t="s">
        <v>63</v>
      </c>
      <c r="E76" s="10">
        <v>2.0356179319013924E-3</v>
      </c>
      <c r="F76" s="10">
        <v>4.0712358638027848E-3</v>
      </c>
      <c r="G76" s="10">
        <v>8.1424717276055696E-3</v>
      </c>
      <c r="H76" s="10">
        <v>1.2213707591408357E-2</v>
      </c>
      <c r="I76" s="10">
        <v>1.6284943455211139E-2</v>
      </c>
      <c r="J76" s="5"/>
    </row>
    <row r="77" spans="1:10" x14ac:dyDescent="0.3">
      <c r="A77" s="5"/>
      <c r="B77" s="5">
        <v>2018</v>
      </c>
      <c r="C77" s="5" t="s">
        <v>2</v>
      </c>
      <c r="D77" s="5" t="s">
        <v>64</v>
      </c>
      <c r="E77" s="10">
        <v>2.7141572425351903E-3</v>
      </c>
      <c r="F77" s="10">
        <v>5.4283144850703806E-3</v>
      </c>
      <c r="G77" s="10">
        <v>1.0856628970140761E-2</v>
      </c>
      <c r="H77" s="10">
        <v>1.6284943455211139E-2</v>
      </c>
      <c r="I77" s="10">
        <v>2.1713257940281522E-2</v>
      </c>
      <c r="J77" s="5"/>
    </row>
    <row r="78" spans="1:10" x14ac:dyDescent="0.3">
      <c r="A78" s="5"/>
      <c r="B78" s="5">
        <v>2018</v>
      </c>
      <c r="C78" s="5" t="s">
        <v>2</v>
      </c>
      <c r="D78" s="5" t="s">
        <v>65</v>
      </c>
      <c r="E78" s="10">
        <v>3.3926965531689878E-3</v>
      </c>
      <c r="F78" s="10">
        <v>6.7853931063379756E-3</v>
      </c>
      <c r="G78" s="10">
        <v>1.3570786212675951E-2</v>
      </c>
      <c r="H78" s="10">
        <v>2.0356179319013928E-2</v>
      </c>
      <c r="I78" s="10">
        <v>2.7141572425351902E-2</v>
      </c>
      <c r="J78" s="5"/>
    </row>
    <row r="79" spans="1:10" x14ac:dyDescent="0.3">
      <c r="A79" s="5"/>
      <c r="B79" s="5">
        <v>2019</v>
      </c>
      <c r="C79" s="5" t="s">
        <v>40</v>
      </c>
      <c r="D79" s="5" t="s">
        <v>61</v>
      </c>
      <c r="E79" s="10">
        <v>0</v>
      </c>
      <c r="F79" s="10">
        <v>1.5828678523934275E-3</v>
      </c>
      <c r="G79" s="10">
        <v>3.165735704786855E-3</v>
      </c>
      <c r="H79" s="10">
        <v>4.7486035571802816E-3</v>
      </c>
      <c r="I79" s="10">
        <v>6.33147140957371E-3</v>
      </c>
      <c r="J79" s="5"/>
    </row>
    <row r="80" spans="1:10" x14ac:dyDescent="0.3">
      <c r="A80" s="5"/>
      <c r="B80" s="5">
        <v>2019</v>
      </c>
      <c r="C80" s="5" t="s">
        <v>40</v>
      </c>
      <c r="D80" s="5" t="s">
        <v>62</v>
      </c>
      <c r="E80" s="10">
        <v>1.5828678523934275E-3</v>
      </c>
      <c r="F80" s="10">
        <v>3.165735704786855E-3</v>
      </c>
      <c r="G80" s="10">
        <v>6.33147140957371E-3</v>
      </c>
      <c r="H80" s="10">
        <v>9.4972071143605633E-3</v>
      </c>
      <c r="I80" s="10">
        <v>1.266294281914742E-2</v>
      </c>
      <c r="J80" s="5"/>
    </row>
    <row r="81" spans="1:10" x14ac:dyDescent="0.3">
      <c r="A81" s="5"/>
      <c r="B81" s="5">
        <v>2019</v>
      </c>
      <c r="C81" s="5" t="s">
        <v>40</v>
      </c>
      <c r="D81" s="5" t="s">
        <v>63</v>
      </c>
      <c r="E81" s="10">
        <v>2.3743017785901408E-3</v>
      </c>
      <c r="F81" s="10">
        <v>4.7486035571802816E-3</v>
      </c>
      <c r="G81" s="10">
        <v>9.4972071143605633E-3</v>
      </c>
      <c r="H81" s="10">
        <v>1.4245810671540847E-2</v>
      </c>
      <c r="I81" s="10">
        <v>1.8994414228721127E-2</v>
      </c>
      <c r="J81" s="5"/>
    </row>
    <row r="82" spans="1:10" x14ac:dyDescent="0.3">
      <c r="A82" s="5"/>
      <c r="B82" s="5">
        <v>2019</v>
      </c>
      <c r="C82" s="5" t="s">
        <v>40</v>
      </c>
      <c r="D82" s="5" t="s">
        <v>64</v>
      </c>
      <c r="E82" s="10">
        <v>3.165735704786855E-3</v>
      </c>
      <c r="F82" s="10">
        <v>6.33147140957371E-3</v>
      </c>
      <c r="G82" s="10">
        <v>1.266294281914742E-2</v>
      </c>
      <c r="H82" s="10">
        <v>1.8994414228721127E-2</v>
      </c>
      <c r="I82" s="10">
        <v>2.532588563829484E-2</v>
      </c>
      <c r="J82" s="5"/>
    </row>
    <row r="83" spans="1:10" x14ac:dyDescent="0.3">
      <c r="A83" s="5"/>
      <c r="B83" s="5">
        <v>2019</v>
      </c>
      <c r="C83" s="5" t="s">
        <v>40</v>
      </c>
      <c r="D83" s="5" t="s">
        <v>65</v>
      </c>
      <c r="E83" s="10">
        <v>3.9571696309835683E-3</v>
      </c>
      <c r="F83" s="10">
        <v>7.9143392619671366E-3</v>
      </c>
      <c r="G83" s="10">
        <v>1.5828678523934273E-2</v>
      </c>
      <c r="H83" s="10">
        <v>2.3743017785901412E-2</v>
      </c>
      <c r="I83" s="10">
        <v>3.1657357047868546E-2</v>
      </c>
      <c r="J83" s="5"/>
    </row>
    <row r="84" spans="1:10" x14ac:dyDescent="0.3">
      <c r="A84" s="5"/>
      <c r="B84" s="5">
        <v>2019</v>
      </c>
      <c r="C84" s="5" t="s">
        <v>26</v>
      </c>
      <c r="D84" s="5" t="s">
        <v>61</v>
      </c>
      <c r="E84" s="10">
        <v>0</v>
      </c>
      <c r="F84" s="10">
        <v>1.5139307415812568E-3</v>
      </c>
      <c r="G84" s="10">
        <v>3.0278614831625137E-3</v>
      </c>
      <c r="H84" s="10">
        <v>4.5417922247437698E-3</v>
      </c>
      <c r="I84" s="10">
        <v>6.0557229663250273E-3</v>
      </c>
      <c r="J84" s="5"/>
    </row>
    <row r="85" spans="1:10" x14ac:dyDescent="0.3">
      <c r="A85" s="5"/>
      <c r="B85" s="5">
        <v>2019</v>
      </c>
      <c r="C85" s="5" t="s">
        <v>26</v>
      </c>
      <c r="D85" s="5" t="s">
        <v>62</v>
      </c>
      <c r="E85" s="10">
        <v>1.5139307415812568E-3</v>
      </c>
      <c r="F85" s="10">
        <v>3.0278614831625137E-3</v>
      </c>
      <c r="G85" s="10">
        <v>6.0557229663250273E-3</v>
      </c>
      <c r="H85" s="10">
        <v>9.0835844494875397E-3</v>
      </c>
      <c r="I85" s="10">
        <v>1.2111445932650055E-2</v>
      </c>
      <c r="J85" s="5"/>
    </row>
    <row r="86" spans="1:10" x14ac:dyDescent="0.3">
      <c r="A86" s="5"/>
      <c r="B86" s="5">
        <v>2019</v>
      </c>
      <c r="C86" s="5" t="s">
        <v>26</v>
      </c>
      <c r="D86" s="5" t="s">
        <v>63</v>
      </c>
      <c r="E86" s="10">
        <v>2.2708961123718849E-3</v>
      </c>
      <c r="F86" s="10">
        <v>4.5417922247437698E-3</v>
      </c>
      <c r="G86" s="10">
        <v>9.0835844494875397E-3</v>
      </c>
      <c r="H86" s="10">
        <v>1.3625376674231311E-2</v>
      </c>
      <c r="I86" s="10">
        <v>1.8167168898975079E-2</v>
      </c>
      <c r="J86" s="5"/>
    </row>
    <row r="87" spans="1:10" x14ac:dyDescent="0.3">
      <c r="A87" s="5"/>
      <c r="B87" s="5">
        <v>2019</v>
      </c>
      <c r="C87" s="5" t="s">
        <v>26</v>
      </c>
      <c r="D87" s="5" t="s">
        <v>64</v>
      </c>
      <c r="E87" s="10">
        <v>3.0278614831625137E-3</v>
      </c>
      <c r="F87" s="10">
        <v>6.0557229663250273E-3</v>
      </c>
      <c r="G87" s="10">
        <v>1.2111445932650055E-2</v>
      </c>
      <c r="H87" s="10">
        <v>1.8167168898975079E-2</v>
      </c>
      <c r="I87" s="10">
        <v>2.4222891865300109E-2</v>
      </c>
      <c r="J87" s="5"/>
    </row>
    <row r="88" spans="1:10" x14ac:dyDescent="0.3">
      <c r="A88" s="5"/>
      <c r="B88" s="5">
        <v>2019</v>
      </c>
      <c r="C88" s="5" t="s">
        <v>26</v>
      </c>
      <c r="D88" s="5" t="s">
        <v>65</v>
      </c>
      <c r="E88" s="10">
        <v>3.784826853953142E-3</v>
      </c>
      <c r="F88" s="10">
        <v>7.5696537079062839E-3</v>
      </c>
      <c r="G88" s="10">
        <v>1.5139307415812568E-2</v>
      </c>
      <c r="H88" s="10">
        <v>2.2708961123718851E-2</v>
      </c>
      <c r="I88" s="10">
        <v>3.0278614831625136E-2</v>
      </c>
      <c r="J88" s="5"/>
    </row>
    <row r="89" spans="1:10" x14ac:dyDescent="0.3">
      <c r="A89" s="5"/>
      <c r="B89" s="5">
        <v>2019</v>
      </c>
      <c r="C89" s="5" t="s">
        <v>4</v>
      </c>
      <c r="D89" s="5" t="s">
        <v>61</v>
      </c>
      <c r="E89" s="10">
        <v>0</v>
      </c>
      <c r="F89" s="10">
        <v>1.6132685589711144E-3</v>
      </c>
      <c r="G89" s="10">
        <v>3.2265371179422287E-3</v>
      </c>
      <c r="H89" s="10">
        <v>4.8398056769133422E-3</v>
      </c>
      <c r="I89" s="10">
        <v>6.4530742358844574E-3</v>
      </c>
      <c r="J89" s="5"/>
    </row>
    <row r="90" spans="1:10" x14ac:dyDescent="0.3">
      <c r="A90" s="5"/>
      <c r="B90" s="5">
        <v>2019</v>
      </c>
      <c r="C90" s="5" t="s">
        <v>4</v>
      </c>
      <c r="D90" s="5" t="s">
        <v>62</v>
      </c>
      <c r="E90" s="10">
        <v>1.6132685589711144E-3</v>
      </c>
      <c r="F90" s="10">
        <v>3.2265371179422287E-3</v>
      </c>
      <c r="G90" s="10">
        <v>6.4530742358844574E-3</v>
      </c>
      <c r="H90" s="10">
        <v>9.6796113538266844E-3</v>
      </c>
      <c r="I90" s="10">
        <v>1.2906148471768915E-2</v>
      </c>
      <c r="J90" s="5"/>
    </row>
    <row r="91" spans="1:10" x14ac:dyDescent="0.3">
      <c r="A91" s="5"/>
      <c r="B91" s="5">
        <v>2019</v>
      </c>
      <c r="C91" s="5" t="s">
        <v>4</v>
      </c>
      <c r="D91" s="5" t="s">
        <v>63</v>
      </c>
      <c r="E91" s="10">
        <v>2.4199028384566711E-3</v>
      </c>
      <c r="F91" s="10">
        <v>4.8398056769133422E-3</v>
      </c>
      <c r="G91" s="10">
        <v>9.6796113538266844E-3</v>
      </c>
      <c r="H91" s="10">
        <v>1.4519417030740028E-2</v>
      </c>
      <c r="I91" s="10">
        <v>1.9359222707653369E-2</v>
      </c>
      <c r="J91" s="5"/>
    </row>
    <row r="92" spans="1:10" x14ac:dyDescent="0.3">
      <c r="A92" s="5"/>
      <c r="B92" s="5">
        <v>2019</v>
      </c>
      <c r="C92" s="5" t="s">
        <v>4</v>
      </c>
      <c r="D92" s="5" t="s">
        <v>64</v>
      </c>
      <c r="E92" s="10">
        <v>3.2265371179422287E-3</v>
      </c>
      <c r="F92" s="10">
        <v>6.4530742358844574E-3</v>
      </c>
      <c r="G92" s="10">
        <v>1.2906148471768915E-2</v>
      </c>
      <c r="H92" s="10">
        <v>1.9359222707653369E-2</v>
      </c>
      <c r="I92" s="10">
        <v>2.581229694353783E-2</v>
      </c>
      <c r="J92" s="5"/>
    </row>
    <row r="93" spans="1:10" x14ac:dyDescent="0.3">
      <c r="A93" s="5"/>
      <c r="B93" s="5">
        <v>2019</v>
      </c>
      <c r="C93" s="5" t="s">
        <v>4</v>
      </c>
      <c r="D93" s="5" t="s">
        <v>65</v>
      </c>
      <c r="E93" s="10">
        <v>4.0331713974277855E-3</v>
      </c>
      <c r="F93" s="10">
        <v>8.0663427948555709E-3</v>
      </c>
      <c r="G93" s="10">
        <v>1.6132685589711142E-2</v>
      </c>
      <c r="H93" s="10">
        <v>2.4199028384566713E-2</v>
      </c>
      <c r="I93" s="10">
        <v>3.2265371179422284E-2</v>
      </c>
      <c r="J93" s="5"/>
    </row>
    <row r="94" spans="1:10" x14ac:dyDescent="0.3">
      <c r="A94" s="5"/>
      <c r="B94" s="5">
        <v>2019</v>
      </c>
      <c r="C94" s="5" t="s">
        <v>25</v>
      </c>
      <c r="D94" s="5" t="s">
        <v>61</v>
      </c>
      <c r="E94" s="10">
        <v>0</v>
      </c>
      <c r="F94" s="10">
        <v>1.5252292749322509E-3</v>
      </c>
      <c r="G94" s="10">
        <v>3.0504585498645018E-3</v>
      </c>
      <c r="H94" s="10">
        <v>4.5756878247967519E-3</v>
      </c>
      <c r="I94" s="10">
        <v>6.1009170997290037E-3</v>
      </c>
      <c r="J94" s="5"/>
    </row>
    <row r="95" spans="1:10" x14ac:dyDescent="0.3">
      <c r="A95" s="5"/>
      <c r="B95" s="5">
        <v>2019</v>
      </c>
      <c r="C95" s="5" t="s">
        <v>25</v>
      </c>
      <c r="D95" s="5" t="s">
        <v>62</v>
      </c>
      <c r="E95" s="10">
        <v>1.5252292749322509E-3</v>
      </c>
      <c r="F95" s="10">
        <v>3.0504585498645018E-3</v>
      </c>
      <c r="G95" s="10">
        <v>6.1009170997290037E-3</v>
      </c>
      <c r="H95" s="10">
        <v>9.1513756495935038E-3</v>
      </c>
      <c r="I95" s="10">
        <v>1.2201834199458007E-2</v>
      </c>
      <c r="J95" s="5"/>
    </row>
    <row r="96" spans="1:10" x14ac:dyDescent="0.3">
      <c r="A96" s="5"/>
      <c r="B96" s="5">
        <v>2019</v>
      </c>
      <c r="C96" s="5" t="s">
        <v>25</v>
      </c>
      <c r="D96" s="5" t="s">
        <v>63</v>
      </c>
      <c r="E96" s="10">
        <v>2.2878439123983759E-3</v>
      </c>
      <c r="F96" s="10">
        <v>4.5756878247967519E-3</v>
      </c>
      <c r="G96" s="10">
        <v>9.1513756495935038E-3</v>
      </c>
      <c r="H96" s="10">
        <v>1.3727063474390257E-2</v>
      </c>
      <c r="I96" s="10">
        <v>1.8302751299187008E-2</v>
      </c>
      <c r="J96" s="5"/>
    </row>
    <row r="97" spans="1:10" x14ac:dyDescent="0.3">
      <c r="A97" s="5"/>
      <c r="B97" s="5">
        <v>2019</v>
      </c>
      <c r="C97" s="5" t="s">
        <v>25</v>
      </c>
      <c r="D97" s="5" t="s">
        <v>64</v>
      </c>
      <c r="E97" s="10">
        <v>3.0504585498645018E-3</v>
      </c>
      <c r="F97" s="10">
        <v>6.1009170997290037E-3</v>
      </c>
      <c r="G97" s="10">
        <v>1.2201834199458007E-2</v>
      </c>
      <c r="H97" s="10">
        <v>1.8302751299187008E-2</v>
      </c>
      <c r="I97" s="10">
        <v>2.4403668398916015E-2</v>
      </c>
      <c r="J97" s="5"/>
    </row>
    <row r="98" spans="1:10" x14ac:dyDescent="0.3">
      <c r="A98" s="5"/>
      <c r="B98" s="5">
        <v>2019</v>
      </c>
      <c r="C98" s="5" t="s">
        <v>25</v>
      </c>
      <c r="D98" s="5" t="s">
        <v>65</v>
      </c>
      <c r="E98" s="10">
        <v>3.8130731873306269E-3</v>
      </c>
      <c r="F98" s="10">
        <v>7.6261463746612537E-3</v>
      </c>
      <c r="G98" s="10">
        <v>1.5252292749322507E-2</v>
      </c>
      <c r="H98" s="10">
        <v>2.2878439123983761E-2</v>
      </c>
      <c r="I98" s="10">
        <v>3.0504585498645015E-2</v>
      </c>
      <c r="J98" s="5"/>
    </row>
    <row r="99" spans="1:10" x14ac:dyDescent="0.3">
      <c r="A99" s="5"/>
      <c r="B99" s="5">
        <v>2019</v>
      </c>
      <c r="C99" s="5" t="s">
        <v>5</v>
      </c>
      <c r="D99" s="5" t="s">
        <v>61</v>
      </c>
      <c r="E99" s="10">
        <v>0</v>
      </c>
      <c r="F99" s="10">
        <v>1.4341788177034596E-3</v>
      </c>
      <c r="G99" s="10">
        <v>2.8683576354069191E-3</v>
      </c>
      <c r="H99" s="10">
        <v>4.3025364531103782E-3</v>
      </c>
      <c r="I99" s="10">
        <v>5.7367152708138382E-3</v>
      </c>
      <c r="J99" s="5"/>
    </row>
    <row r="100" spans="1:10" x14ac:dyDescent="0.3">
      <c r="A100" s="5"/>
      <c r="B100" s="5">
        <v>2019</v>
      </c>
      <c r="C100" s="5" t="s">
        <v>5</v>
      </c>
      <c r="D100" s="5" t="s">
        <v>62</v>
      </c>
      <c r="E100" s="10">
        <v>1.4341788177034596E-3</v>
      </c>
      <c r="F100" s="10">
        <v>2.8683576354069191E-3</v>
      </c>
      <c r="G100" s="10">
        <v>5.7367152708138382E-3</v>
      </c>
      <c r="H100" s="10">
        <v>8.6050729062207565E-3</v>
      </c>
      <c r="I100" s="10">
        <v>1.1473430541627676E-2</v>
      </c>
      <c r="J100" s="5"/>
    </row>
    <row r="101" spans="1:10" x14ac:dyDescent="0.3">
      <c r="A101" s="5"/>
      <c r="B101" s="5">
        <v>2019</v>
      </c>
      <c r="C101" s="5" t="s">
        <v>5</v>
      </c>
      <c r="D101" s="5" t="s">
        <v>63</v>
      </c>
      <c r="E101" s="10">
        <v>2.1512682265551891E-3</v>
      </c>
      <c r="F101" s="10">
        <v>4.3025364531103782E-3</v>
      </c>
      <c r="G101" s="10">
        <v>8.6050729062207565E-3</v>
      </c>
      <c r="H101" s="10">
        <v>1.2907609359331135E-2</v>
      </c>
      <c r="I101" s="10">
        <v>1.7210145812441513E-2</v>
      </c>
      <c r="J101" s="5"/>
    </row>
    <row r="102" spans="1:10" x14ac:dyDescent="0.3">
      <c r="A102" s="5"/>
      <c r="B102" s="5">
        <v>2019</v>
      </c>
      <c r="C102" s="5" t="s">
        <v>5</v>
      </c>
      <c r="D102" s="5" t="s">
        <v>64</v>
      </c>
      <c r="E102" s="10">
        <v>2.8683576354069191E-3</v>
      </c>
      <c r="F102" s="10">
        <v>5.7367152708138382E-3</v>
      </c>
      <c r="G102" s="10">
        <v>1.1473430541627676E-2</v>
      </c>
      <c r="H102" s="10">
        <v>1.7210145812441513E-2</v>
      </c>
      <c r="I102" s="10">
        <v>2.2946861083255353E-2</v>
      </c>
      <c r="J102" s="5"/>
    </row>
    <row r="103" spans="1:10" x14ac:dyDescent="0.3">
      <c r="A103" s="5"/>
      <c r="B103" s="5">
        <v>2019</v>
      </c>
      <c r="C103" s="5" t="s">
        <v>5</v>
      </c>
      <c r="D103" s="5" t="s">
        <v>65</v>
      </c>
      <c r="E103" s="10">
        <v>3.5854470442586487E-3</v>
      </c>
      <c r="F103" s="10">
        <v>7.1708940885172974E-3</v>
      </c>
      <c r="G103" s="10">
        <v>1.4341788177034595E-2</v>
      </c>
      <c r="H103" s="10">
        <v>2.1512682265551891E-2</v>
      </c>
      <c r="I103" s="10">
        <v>2.8683576354069189E-2</v>
      </c>
      <c r="J103" s="5"/>
    </row>
    <row r="104" spans="1:10" x14ac:dyDescent="0.3">
      <c r="A104" s="5"/>
      <c r="B104" s="5">
        <v>2019</v>
      </c>
      <c r="C104" s="5" t="s">
        <v>6</v>
      </c>
      <c r="D104" s="5" t="s">
        <v>61</v>
      </c>
      <c r="E104" s="10">
        <v>0</v>
      </c>
      <c r="F104" s="10">
        <v>1.5276692651223641E-3</v>
      </c>
      <c r="G104" s="10">
        <v>3.0553385302447282E-3</v>
      </c>
      <c r="H104" s="10">
        <v>4.5830077953670917E-3</v>
      </c>
      <c r="I104" s="10">
        <v>6.1106770604894564E-3</v>
      </c>
      <c r="J104" s="5"/>
    </row>
    <row r="105" spans="1:10" x14ac:dyDescent="0.3">
      <c r="A105" s="5"/>
      <c r="B105" s="5">
        <v>2019</v>
      </c>
      <c r="C105" s="5" t="s">
        <v>6</v>
      </c>
      <c r="D105" s="5" t="s">
        <v>62</v>
      </c>
      <c r="E105" s="10">
        <v>1.5276692651223641E-3</v>
      </c>
      <c r="F105" s="10">
        <v>3.0553385302447282E-3</v>
      </c>
      <c r="G105" s="10">
        <v>6.1106770604894564E-3</v>
      </c>
      <c r="H105" s="10">
        <v>9.1660155907341834E-3</v>
      </c>
      <c r="I105" s="10">
        <v>1.2221354120978913E-2</v>
      </c>
      <c r="J105" s="5"/>
    </row>
    <row r="106" spans="1:10" x14ac:dyDescent="0.3">
      <c r="A106" s="5"/>
      <c r="B106" s="5">
        <v>2019</v>
      </c>
      <c r="C106" s="5" t="s">
        <v>6</v>
      </c>
      <c r="D106" s="5" t="s">
        <v>63</v>
      </c>
      <c r="E106" s="10">
        <v>2.2915038976835458E-3</v>
      </c>
      <c r="F106" s="10">
        <v>4.5830077953670917E-3</v>
      </c>
      <c r="G106" s="10">
        <v>9.1660155907341834E-3</v>
      </c>
      <c r="H106" s="10">
        <v>1.3749023386101277E-2</v>
      </c>
      <c r="I106" s="10">
        <v>1.8332031181468367E-2</v>
      </c>
      <c r="J106" s="5"/>
    </row>
    <row r="107" spans="1:10" x14ac:dyDescent="0.3">
      <c r="A107" s="5"/>
      <c r="B107" s="5">
        <v>2019</v>
      </c>
      <c r="C107" s="5" t="s">
        <v>6</v>
      </c>
      <c r="D107" s="5" t="s">
        <v>64</v>
      </c>
      <c r="E107" s="10">
        <v>3.0553385302447282E-3</v>
      </c>
      <c r="F107" s="10">
        <v>6.1106770604894564E-3</v>
      </c>
      <c r="G107" s="10">
        <v>1.2221354120978913E-2</v>
      </c>
      <c r="H107" s="10">
        <v>1.8332031181468367E-2</v>
      </c>
      <c r="I107" s="10">
        <v>2.4442708241957826E-2</v>
      </c>
      <c r="J107" s="5"/>
    </row>
    <row r="108" spans="1:10" x14ac:dyDescent="0.3">
      <c r="A108" s="5"/>
      <c r="B108" s="5">
        <v>2019</v>
      </c>
      <c r="C108" s="5" t="s">
        <v>6</v>
      </c>
      <c r="D108" s="5" t="s">
        <v>65</v>
      </c>
      <c r="E108" s="10">
        <v>3.8191731628059102E-3</v>
      </c>
      <c r="F108" s="10">
        <v>7.6383463256118203E-3</v>
      </c>
      <c r="G108" s="10">
        <v>1.5276692651223641E-2</v>
      </c>
      <c r="H108" s="10">
        <v>2.2915038976835462E-2</v>
      </c>
      <c r="I108" s="10">
        <v>3.0553385302447281E-2</v>
      </c>
      <c r="J108" s="5"/>
    </row>
    <row r="109" spans="1:10" x14ac:dyDescent="0.3">
      <c r="A109" s="5"/>
      <c r="B109" s="5">
        <v>2019</v>
      </c>
      <c r="C109" s="5" t="s">
        <v>7</v>
      </c>
      <c r="D109" s="5" t="s">
        <v>61</v>
      </c>
      <c r="E109" s="10">
        <v>0</v>
      </c>
      <c r="F109" s="10">
        <v>1.572911707231066E-3</v>
      </c>
      <c r="G109" s="10">
        <v>3.145823414462132E-3</v>
      </c>
      <c r="H109" s="10">
        <v>4.7187351216931971E-3</v>
      </c>
      <c r="I109" s="10">
        <v>6.291646828924264E-3</v>
      </c>
      <c r="J109" s="5"/>
    </row>
    <row r="110" spans="1:10" x14ac:dyDescent="0.3">
      <c r="A110" s="5"/>
      <c r="B110" s="5">
        <v>2019</v>
      </c>
      <c r="C110" s="5" t="s">
        <v>7</v>
      </c>
      <c r="D110" s="5" t="s">
        <v>62</v>
      </c>
      <c r="E110" s="10">
        <v>1.572911707231066E-3</v>
      </c>
      <c r="F110" s="10">
        <v>3.145823414462132E-3</v>
      </c>
      <c r="G110" s="10">
        <v>6.291646828924264E-3</v>
      </c>
      <c r="H110" s="10">
        <v>9.4374702433863943E-3</v>
      </c>
      <c r="I110" s="10">
        <v>1.2583293657848528E-2</v>
      </c>
      <c r="J110" s="5"/>
    </row>
    <row r="111" spans="1:10" x14ac:dyDescent="0.3">
      <c r="A111" s="5"/>
      <c r="B111" s="5">
        <v>2019</v>
      </c>
      <c r="C111" s="5" t="s">
        <v>7</v>
      </c>
      <c r="D111" s="5" t="s">
        <v>63</v>
      </c>
      <c r="E111" s="10">
        <v>2.3593675608465986E-3</v>
      </c>
      <c r="F111" s="10">
        <v>4.7187351216931971E-3</v>
      </c>
      <c r="G111" s="10">
        <v>9.4374702433863943E-3</v>
      </c>
      <c r="H111" s="10">
        <v>1.4156205365079593E-2</v>
      </c>
      <c r="I111" s="10">
        <v>1.8874940486772789E-2</v>
      </c>
      <c r="J111" s="5"/>
    </row>
    <row r="112" spans="1:10" x14ac:dyDescent="0.3">
      <c r="A112" s="5"/>
      <c r="B112" s="5">
        <v>2019</v>
      </c>
      <c r="C112" s="5" t="s">
        <v>7</v>
      </c>
      <c r="D112" s="5" t="s">
        <v>64</v>
      </c>
      <c r="E112" s="10">
        <v>3.145823414462132E-3</v>
      </c>
      <c r="F112" s="10">
        <v>6.291646828924264E-3</v>
      </c>
      <c r="G112" s="10">
        <v>1.2583293657848528E-2</v>
      </c>
      <c r="H112" s="10">
        <v>1.8874940486772789E-2</v>
      </c>
      <c r="I112" s="10">
        <v>2.5166587315697056E-2</v>
      </c>
      <c r="J112" s="5"/>
    </row>
    <row r="113" spans="1:10" x14ac:dyDescent="0.3">
      <c r="A113" s="5"/>
      <c r="B113" s="5">
        <v>2019</v>
      </c>
      <c r="C113" s="5" t="s">
        <v>7</v>
      </c>
      <c r="D113" s="5" t="s">
        <v>65</v>
      </c>
      <c r="E113" s="10">
        <v>3.9322792680776646E-3</v>
      </c>
      <c r="F113" s="10">
        <v>7.8645585361553291E-3</v>
      </c>
      <c r="G113" s="10">
        <v>1.5729117072310658E-2</v>
      </c>
      <c r="H113" s="10">
        <v>2.3593675608465987E-2</v>
      </c>
      <c r="I113" s="10">
        <v>3.1458234144621317E-2</v>
      </c>
      <c r="J113" s="5"/>
    </row>
    <row r="114" spans="1:10" x14ac:dyDescent="0.3">
      <c r="A114" s="5"/>
      <c r="B114" s="5">
        <v>2019</v>
      </c>
      <c r="C114" s="5" t="s">
        <v>24</v>
      </c>
      <c r="D114" s="5" t="s">
        <v>61</v>
      </c>
      <c r="E114" s="10">
        <v>0</v>
      </c>
      <c r="F114" s="10">
        <v>1.4990183077012514E-3</v>
      </c>
      <c r="G114" s="10">
        <v>2.9980366154025028E-3</v>
      </c>
      <c r="H114" s="10">
        <v>4.4970549231037535E-3</v>
      </c>
      <c r="I114" s="10">
        <v>5.9960732308050055E-3</v>
      </c>
      <c r="J114" s="5"/>
    </row>
    <row r="115" spans="1:10" x14ac:dyDescent="0.3">
      <c r="A115" s="5"/>
      <c r="B115" s="5">
        <v>2019</v>
      </c>
      <c r="C115" s="5" t="s">
        <v>24</v>
      </c>
      <c r="D115" s="5" t="s">
        <v>62</v>
      </c>
      <c r="E115" s="10">
        <v>1.4990183077012514E-3</v>
      </c>
      <c r="F115" s="10">
        <v>2.9980366154025028E-3</v>
      </c>
      <c r="G115" s="10">
        <v>5.9960732308050055E-3</v>
      </c>
      <c r="H115" s="10">
        <v>8.994109846207507E-3</v>
      </c>
      <c r="I115" s="10">
        <v>1.1992146461610011E-2</v>
      </c>
      <c r="J115" s="5"/>
    </row>
    <row r="116" spans="1:10" x14ac:dyDescent="0.3">
      <c r="A116" s="5"/>
      <c r="B116" s="5">
        <v>2019</v>
      </c>
      <c r="C116" s="5" t="s">
        <v>24</v>
      </c>
      <c r="D116" s="5" t="s">
        <v>63</v>
      </c>
      <c r="E116" s="10">
        <v>2.2485274615518767E-3</v>
      </c>
      <c r="F116" s="10">
        <v>4.4970549231037535E-3</v>
      </c>
      <c r="G116" s="10">
        <v>8.994109846207507E-3</v>
      </c>
      <c r="H116" s="10">
        <v>1.3491164769311262E-2</v>
      </c>
      <c r="I116" s="10">
        <v>1.7988219692415014E-2</v>
      </c>
      <c r="J116" s="5"/>
    </row>
    <row r="117" spans="1:10" x14ac:dyDescent="0.3">
      <c r="A117" s="5"/>
      <c r="B117" s="5">
        <v>2019</v>
      </c>
      <c r="C117" s="5" t="s">
        <v>24</v>
      </c>
      <c r="D117" s="5" t="s">
        <v>64</v>
      </c>
      <c r="E117" s="10">
        <v>2.9980366154025028E-3</v>
      </c>
      <c r="F117" s="10">
        <v>5.9960732308050055E-3</v>
      </c>
      <c r="G117" s="10">
        <v>1.1992146461610011E-2</v>
      </c>
      <c r="H117" s="10">
        <v>1.7988219692415014E-2</v>
      </c>
      <c r="I117" s="10">
        <v>2.3984292923220022E-2</v>
      </c>
      <c r="J117" s="5"/>
    </row>
    <row r="118" spans="1:10" x14ac:dyDescent="0.3">
      <c r="A118" s="5"/>
      <c r="B118" s="5">
        <v>2019</v>
      </c>
      <c r="C118" s="5" t="s">
        <v>24</v>
      </c>
      <c r="D118" s="5" t="s">
        <v>65</v>
      </c>
      <c r="E118" s="10">
        <v>3.7475457692531283E-3</v>
      </c>
      <c r="F118" s="10">
        <v>7.4950915385062567E-3</v>
      </c>
      <c r="G118" s="10">
        <v>1.4990183077012513E-2</v>
      </c>
      <c r="H118" s="10">
        <v>2.2485274615518771E-2</v>
      </c>
      <c r="I118" s="10">
        <v>2.9980366154025027E-2</v>
      </c>
      <c r="J118" s="5"/>
    </row>
    <row r="119" spans="1:10" x14ac:dyDescent="0.3">
      <c r="A119" s="5"/>
      <c r="B119" s="5">
        <v>2019</v>
      </c>
      <c r="C119" s="5" t="s">
        <v>23</v>
      </c>
      <c r="D119" s="5" t="s">
        <v>61</v>
      </c>
      <c r="E119" s="10">
        <v>0</v>
      </c>
      <c r="F119" s="10">
        <v>1.4637204528094158E-3</v>
      </c>
      <c r="G119" s="10">
        <v>2.9274409056188316E-3</v>
      </c>
      <c r="H119" s="10">
        <v>4.3911613584282465E-3</v>
      </c>
      <c r="I119" s="10">
        <v>5.8548818112376631E-3</v>
      </c>
      <c r="J119" s="5"/>
    </row>
    <row r="120" spans="1:10" x14ac:dyDescent="0.3">
      <c r="A120" s="5"/>
      <c r="B120" s="5">
        <v>2019</v>
      </c>
      <c r="C120" s="5" t="s">
        <v>23</v>
      </c>
      <c r="D120" s="5" t="s">
        <v>62</v>
      </c>
      <c r="E120" s="10">
        <v>1.4637204528094158E-3</v>
      </c>
      <c r="F120" s="10">
        <v>2.9274409056188316E-3</v>
      </c>
      <c r="G120" s="10">
        <v>5.8548818112376631E-3</v>
      </c>
      <c r="H120" s="10">
        <v>8.782322716856493E-3</v>
      </c>
      <c r="I120" s="10">
        <v>1.1709763622475326E-2</v>
      </c>
      <c r="J120" s="5"/>
    </row>
    <row r="121" spans="1:10" x14ac:dyDescent="0.3">
      <c r="A121" s="5"/>
      <c r="B121" s="5">
        <v>2019</v>
      </c>
      <c r="C121" s="5" t="s">
        <v>23</v>
      </c>
      <c r="D121" s="5" t="s">
        <v>63</v>
      </c>
      <c r="E121" s="10">
        <v>2.1955806792141232E-3</v>
      </c>
      <c r="F121" s="10">
        <v>4.3911613584282465E-3</v>
      </c>
      <c r="G121" s="10">
        <v>8.782322716856493E-3</v>
      </c>
      <c r="H121" s="10">
        <v>1.3173484075284741E-2</v>
      </c>
      <c r="I121" s="10">
        <v>1.7564645433712986E-2</v>
      </c>
      <c r="J121" s="5"/>
    </row>
    <row r="122" spans="1:10" x14ac:dyDescent="0.3">
      <c r="A122" s="5"/>
      <c r="B122" s="5">
        <v>2019</v>
      </c>
      <c r="C122" s="5" t="s">
        <v>23</v>
      </c>
      <c r="D122" s="5" t="s">
        <v>64</v>
      </c>
      <c r="E122" s="10">
        <v>2.9274409056188316E-3</v>
      </c>
      <c r="F122" s="10">
        <v>5.8548818112376631E-3</v>
      </c>
      <c r="G122" s="10">
        <v>1.1709763622475326E-2</v>
      </c>
      <c r="H122" s="10">
        <v>1.7564645433712986E-2</v>
      </c>
      <c r="I122" s="10">
        <v>2.3419527244950653E-2</v>
      </c>
      <c r="J122" s="5"/>
    </row>
    <row r="123" spans="1:10" x14ac:dyDescent="0.3">
      <c r="A123" s="5"/>
      <c r="B123" s="5">
        <v>2019</v>
      </c>
      <c r="C123" s="5" t="s">
        <v>23</v>
      </c>
      <c r="D123" s="5" t="s">
        <v>65</v>
      </c>
      <c r="E123" s="10">
        <v>3.659301132023539E-3</v>
      </c>
      <c r="F123" s="10">
        <v>7.318602264047078E-3</v>
      </c>
      <c r="G123" s="10">
        <v>1.4637204528094156E-2</v>
      </c>
      <c r="H123" s="10">
        <v>2.1955806792141236E-2</v>
      </c>
      <c r="I123" s="10">
        <v>2.9274409056188312E-2</v>
      </c>
      <c r="J123" s="5"/>
    </row>
    <row r="124" spans="1:10" x14ac:dyDescent="0.3">
      <c r="A124" s="5"/>
      <c r="B124" s="5">
        <v>2019</v>
      </c>
      <c r="C124" s="5" t="s">
        <v>0</v>
      </c>
      <c r="D124" s="5" t="s">
        <v>61</v>
      </c>
      <c r="E124" s="10">
        <v>0</v>
      </c>
      <c r="F124" s="10">
        <v>1.3275537381937635E-3</v>
      </c>
      <c r="G124" s="10">
        <v>2.6551074763875269E-3</v>
      </c>
      <c r="H124" s="10">
        <v>3.9826612145812904E-3</v>
      </c>
      <c r="I124" s="10">
        <v>5.3102149527750539E-3</v>
      </c>
      <c r="J124" s="5"/>
    </row>
    <row r="125" spans="1:10" x14ac:dyDescent="0.3">
      <c r="A125" s="5"/>
      <c r="B125" s="5">
        <v>2019</v>
      </c>
      <c r="C125" s="5" t="s">
        <v>0</v>
      </c>
      <c r="D125" s="5" t="s">
        <v>62</v>
      </c>
      <c r="E125" s="10">
        <v>1.3275537381937635E-3</v>
      </c>
      <c r="F125" s="10">
        <v>2.6551074763875269E-3</v>
      </c>
      <c r="G125" s="10">
        <v>5.3102149527750539E-3</v>
      </c>
      <c r="H125" s="10">
        <v>7.9653224291625808E-3</v>
      </c>
      <c r="I125" s="10">
        <v>1.0620429905550108E-2</v>
      </c>
      <c r="J125" s="5"/>
    </row>
    <row r="126" spans="1:10" x14ac:dyDescent="0.3">
      <c r="A126" s="5"/>
      <c r="B126" s="5">
        <v>2019</v>
      </c>
      <c r="C126" s="5" t="s">
        <v>0</v>
      </c>
      <c r="D126" s="5" t="s">
        <v>63</v>
      </c>
      <c r="E126" s="10">
        <v>1.9913306072906452E-3</v>
      </c>
      <c r="F126" s="10">
        <v>3.9826612145812904E-3</v>
      </c>
      <c r="G126" s="10">
        <v>7.9653224291625808E-3</v>
      </c>
      <c r="H126" s="10">
        <v>1.1947983643743871E-2</v>
      </c>
      <c r="I126" s="10">
        <v>1.5930644858325162E-2</v>
      </c>
      <c r="J126" s="5"/>
    </row>
    <row r="127" spans="1:10" x14ac:dyDescent="0.3">
      <c r="A127" s="5"/>
      <c r="B127" s="5">
        <v>2019</v>
      </c>
      <c r="C127" s="5" t="s">
        <v>0</v>
      </c>
      <c r="D127" s="5" t="s">
        <v>64</v>
      </c>
      <c r="E127" s="10">
        <v>2.6551074763875269E-3</v>
      </c>
      <c r="F127" s="10">
        <v>5.3102149527750539E-3</v>
      </c>
      <c r="G127" s="10">
        <v>1.0620429905550108E-2</v>
      </c>
      <c r="H127" s="10">
        <v>1.5930644858325162E-2</v>
      </c>
      <c r="I127" s="10">
        <v>2.1240859811100216E-2</v>
      </c>
      <c r="J127" s="5"/>
    </row>
    <row r="128" spans="1:10" x14ac:dyDescent="0.3">
      <c r="A128" s="5"/>
      <c r="B128" s="5">
        <v>2019</v>
      </c>
      <c r="C128" s="5" t="s">
        <v>0</v>
      </c>
      <c r="D128" s="5" t="s">
        <v>65</v>
      </c>
      <c r="E128" s="10">
        <v>3.3188843454844087E-3</v>
      </c>
      <c r="F128" s="10">
        <v>6.6377686909688174E-3</v>
      </c>
      <c r="G128" s="10">
        <v>1.3275537381937635E-2</v>
      </c>
      <c r="H128" s="10">
        <v>1.991330607290645E-2</v>
      </c>
      <c r="I128" s="10">
        <v>2.6551074763875269E-2</v>
      </c>
      <c r="J128" s="5"/>
    </row>
    <row r="129" spans="1:10" x14ac:dyDescent="0.3">
      <c r="A129" s="5"/>
      <c r="B129" s="5">
        <v>2019</v>
      </c>
      <c r="C129" s="5" t="s">
        <v>1</v>
      </c>
      <c r="D129" s="5" t="s">
        <v>61</v>
      </c>
      <c r="E129" s="10">
        <v>0</v>
      </c>
      <c r="F129" s="10">
        <v>1.5120945135965367E-3</v>
      </c>
      <c r="G129" s="10">
        <v>3.0241890271930734E-3</v>
      </c>
      <c r="H129" s="10">
        <v>4.5362835407896096E-3</v>
      </c>
      <c r="I129" s="10">
        <v>6.0483780543861467E-3</v>
      </c>
      <c r="J129" s="5"/>
    </row>
    <row r="130" spans="1:10" x14ac:dyDescent="0.3">
      <c r="A130" s="5"/>
      <c r="B130" s="5">
        <v>2019</v>
      </c>
      <c r="C130" s="5" t="s">
        <v>1</v>
      </c>
      <c r="D130" s="5" t="s">
        <v>62</v>
      </c>
      <c r="E130" s="10">
        <v>1.5120945135965367E-3</v>
      </c>
      <c r="F130" s="10">
        <v>3.0241890271930734E-3</v>
      </c>
      <c r="G130" s="10">
        <v>6.0483780543861467E-3</v>
      </c>
      <c r="H130" s="10">
        <v>9.0725670815792192E-3</v>
      </c>
      <c r="I130" s="10">
        <v>1.2096756108772293E-2</v>
      </c>
      <c r="J130" s="5"/>
    </row>
    <row r="131" spans="1:10" x14ac:dyDescent="0.3">
      <c r="A131" s="5"/>
      <c r="B131" s="5">
        <v>2019</v>
      </c>
      <c r="C131" s="5" t="s">
        <v>1</v>
      </c>
      <c r="D131" s="5" t="s">
        <v>63</v>
      </c>
      <c r="E131" s="10">
        <v>2.2681417703948048E-3</v>
      </c>
      <c r="F131" s="10">
        <v>4.5362835407896096E-3</v>
      </c>
      <c r="G131" s="10">
        <v>9.0725670815792192E-3</v>
      </c>
      <c r="H131" s="10">
        <v>1.3608850622368829E-2</v>
      </c>
      <c r="I131" s="10">
        <v>1.8145134163158438E-2</v>
      </c>
      <c r="J131" s="5"/>
    </row>
    <row r="132" spans="1:10" x14ac:dyDescent="0.3">
      <c r="A132" s="5"/>
      <c r="B132" s="5">
        <v>2019</v>
      </c>
      <c r="C132" s="5" t="s">
        <v>1</v>
      </c>
      <c r="D132" s="5" t="s">
        <v>64</v>
      </c>
      <c r="E132" s="10">
        <v>3.0241890271930734E-3</v>
      </c>
      <c r="F132" s="10">
        <v>6.0483780543861467E-3</v>
      </c>
      <c r="G132" s="10">
        <v>1.2096756108772293E-2</v>
      </c>
      <c r="H132" s="10">
        <v>1.8145134163158438E-2</v>
      </c>
      <c r="I132" s="10">
        <v>2.4193512217544587E-2</v>
      </c>
      <c r="J132" s="5"/>
    </row>
    <row r="133" spans="1:10" x14ac:dyDescent="0.3">
      <c r="A133" s="5"/>
      <c r="B133" s="5">
        <v>2019</v>
      </c>
      <c r="C133" s="5" t="s">
        <v>1</v>
      </c>
      <c r="D133" s="5" t="s">
        <v>65</v>
      </c>
      <c r="E133" s="10">
        <v>3.7802362839913415E-3</v>
      </c>
      <c r="F133" s="10">
        <v>7.560472567982683E-3</v>
      </c>
      <c r="G133" s="10">
        <v>1.5120945135965366E-2</v>
      </c>
      <c r="H133" s="10">
        <v>2.2681417703948048E-2</v>
      </c>
      <c r="I133" s="10">
        <v>3.0241890271930732E-2</v>
      </c>
      <c r="J133" s="5"/>
    </row>
    <row r="134" spans="1:10" x14ac:dyDescent="0.3">
      <c r="A134" s="5"/>
      <c r="B134" s="5">
        <v>2019</v>
      </c>
      <c r="C134" s="5" t="s">
        <v>2</v>
      </c>
      <c r="D134" s="5" t="s">
        <v>61</v>
      </c>
      <c r="E134" s="10">
        <v>0</v>
      </c>
      <c r="F134" s="10">
        <v>1.3341073571834028E-3</v>
      </c>
      <c r="G134" s="10">
        <v>2.6682147143668056E-3</v>
      </c>
      <c r="H134" s="10">
        <v>4.0023220715502076E-3</v>
      </c>
      <c r="I134" s="10">
        <v>5.3364294287336113E-3</v>
      </c>
      <c r="J134" s="5"/>
    </row>
    <row r="135" spans="1:10" x14ac:dyDescent="0.3">
      <c r="A135" s="5"/>
      <c r="B135" s="5">
        <v>2019</v>
      </c>
      <c r="C135" s="5" t="s">
        <v>2</v>
      </c>
      <c r="D135" s="5" t="s">
        <v>62</v>
      </c>
      <c r="E135" s="10">
        <v>1.3341073571834028E-3</v>
      </c>
      <c r="F135" s="10">
        <v>2.6682147143668056E-3</v>
      </c>
      <c r="G135" s="10">
        <v>5.3364294287336113E-3</v>
      </c>
      <c r="H135" s="10">
        <v>8.0046441431004152E-3</v>
      </c>
      <c r="I135" s="10">
        <v>1.0672858857467223E-2</v>
      </c>
      <c r="J135" s="5"/>
    </row>
    <row r="136" spans="1:10" x14ac:dyDescent="0.3">
      <c r="A136" s="5"/>
      <c r="B136" s="5">
        <v>2019</v>
      </c>
      <c r="C136" s="5" t="s">
        <v>2</v>
      </c>
      <c r="D136" s="5" t="s">
        <v>63</v>
      </c>
      <c r="E136" s="10">
        <v>2.0011610357751038E-3</v>
      </c>
      <c r="F136" s="10">
        <v>4.0023220715502076E-3</v>
      </c>
      <c r="G136" s="10">
        <v>8.0046441431004152E-3</v>
      </c>
      <c r="H136" s="10">
        <v>1.2006966214650625E-2</v>
      </c>
      <c r="I136" s="10">
        <v>1.600928828620083E-2</v>
      </c>
      <c r="J136" s="5"/>
    </row>
    <row r="137" spans="1:10" x14ac:dyDescent="0.3">
      <c r="A137" s="5"/>
      <c r="B137" s="5">
        <v>2019</v>
      </c>
      <c r="C137" s="5" t="s">
        <v>2</v>
      </c>
      <c r="D137" s="5" t="s">
        <v>64</v>
      </c>
      <c r="E137" s="10">
        <v>2.6682147143668056E-3</v>
      </c>
      <c r="F137" s="10">
        <v>5.3364294287336113E-3</v>
      </c>
      <c r="G137" s="10">
        <v>1.0672858857467223E-2</v>
      </c>
      <c r="H137" s="10">
        <v>1.600928828620083E-2</v>
      </c>
      <c r="I137" s="10">
        <v>2.1345717714934445E-2</v>
      </c>
      <c r="J137" s="5"/>
    </row>
    <row r="138" spans="1:10" x14ac:dyDescent="0.3">
      <c r="A138" s="5"/>
      <c r="B138" s="5">
        <v>2019</v>
      </c>
      <c r="C138" s="5" t="s">
        <v>2</v>
      </c>
      <c r="D138" s="5" t="s">
        <v>65</v>
      </c>
      <c r="E138" s="10">
        <v>3.3352683929585066E-3</v>
      </c>
      <c r="F138" s="10">
        <v>6.6705367859170132E-3</v>
      </c>
      <c r="G138" s="10">
        <v>1.3341073571834026E-2</v>
      </c>
      <c r="H138" s="10">
        <v>2.001161035775104E-2</v>
      </c>
      <c r="I138" s="10">
        <v>2.6682147143668053E-2</v>
      </c>
      <c r="J138" s="5"/>
    </row>
    <row r="139" spans="1:10" x14ac:dyDescent="0.3">
      <c r="A139" s="5"/>
      <c r="B139" s="5">
        <v>2020</v>
      </c>
      <c r="C139" s="9" t="s">
        <v>40</v>
      </c>
      <c r="D139" s="9" t="s">
        <v>61</v>
      </c>
      <c r="E139" s="10">
        <v>0</v>
      </c>
      <c r="F139" s="10">
        <v>1.6354735807916215E-3</v>
      </c>
      <c r="G139" s="10">
        <v>3.2709471615832431E-3</v>
      </c>
      <c r="H139" s="10">
        <v>4.9064207423748646E-3</v>
      </c>
      <c r="I139" s="10">
        <v>6.5418943231664861E-3</v>
      </c>
      <c r="J139" s="5"/>
    </row>
    <row r="140" spans="1:10" x14ac:dyDescent="0.3">
      <c r="A140" s="5"/>
      <c r="B140" s="5">
        <v>2020</v>
      </c>
      <c r="C140" s="9" t="s">
        <v>40</v>
      </c>
      <c r="D140" s="9" t="s">
        <v>62</v>
      </c>
      <c r="E140" s="10">
        <v>1.6354735807916215E-3</v>
      </c>
      <c r="F140" s="10">
        <v>3.2709471615832431E-3</v>
      </c>
      <c r="G140" s="10">
        <v>6.5418943231664861E-3</v>
      </c>
      <c r="H140" s="10">
        <v>9.8128414847497292E-3</v>
      </c>
      <c r="I140" s="10">
        <v>1.3083788646332972E-2</v>
      </c>
      <c r="J140" s="5"/>
    </row>
    <row r="141" spans="1:10" x14ac:dyDescent="0.3">
      <c r="A141" s="5"/>
      <c r="B141" s="5">
        <v>2020</v>
      </c>
      <c r="C141" s="9" t="s">
        <v>40</v>
      </c>
      <c r="D141" s="9" t="s">
        <v>63</v>
      </c>
      <c r="E141" s="10">
        <v>2.4532103711874323E-3</v>
      </c>
      <c r="F141" s="10">
        <v>4.9064207423748646E-3</v>
      </c>
      <c r="G141" s="10">
        <v>9.8128414847497292E-3</v>
      </c>
      <c r="H141" s="10">
        <v>1.4719262227124594E-2</v>
      </c>
      <c r="I141" s="10">
        <v>1.9625682969499458E-2</v>
      </c>
      <c r="J141" s="5"/>
    </row>
    <row r="142" spans="1:10" x14ac:dyDescent="0.3">
      <c r="A142" s="5"/>
      <c r="B142" s="5">
        <v>2020</v>
      </c>
      <c r="C142" s="9" t="s">
        <v>40</v>
      </c>
      <c r="D142" s="9" t="s">
        <v>64</v>
      </c>
      <c r="E142" s="10">
        <v>3.2709471615832431E-3</v>
      </c>
      <c r="F142" s="10">
        <v>6.5418943231664861E-3</v>
      </c>
      <c r="G142" s="10">
        <v>1.3083788646332972E-2</v>
      </c>
      <c r="H142" s="10">
        <v>1.9625682969499458E-2</v>
      </c>
      <c r="I142" s="10">
        <v>2.6167577292665944E-2</v>
      </c>
      <c r="J142" s="5"/>
    </row>
    <row r="143" spans="1:10" x14ac:dyDescent="0.3">
      <c r="A143" s="5"/>
      <c r="B143" s="5">
        <v>2020</v>
      </c>
      <c r="C143" s="9" t="s">
        <v>40</v>
      </c>
      <c r="D143" s="9" t="s">
        <v>65</v>
      </c>
      <c r="E143" s="10">
        <v>4.0886839519790538E-3</v>
      </c>
      <c r="F143" s="10">
        <v>8.1773679039581076E-3</v>
      </c>
      <c r="G143" s="10">
        <v>1.6354735807916215E-2</v>
      </c>
      <c r="H143" s="10">
        <v>2.4532103711874323E-2</v>
      </c>
      <c r="I143" s="10">
        <v>3.2709471615832431E-2</v>
      </c>
      <c r="J143" s="5"/>
    </row>
    <row r="144" spans="1:10" x14ac:dyDescent="0.3">
      <c r="A144" s="5"/>
      <c r="B144" s="5">
        <v>2020</v>
      </c>
      <c r="C144" s="9" t="s">
        <v>26</v>
      </c>
      <c r="D144" s="9" t="s">
        <v>61</v>
      </c>
      <c r="E144" s="10">
        <v>0</v>
      </c>
      <c r="F144" s="10">
        <v>1.674759955092431E-3</v>
      </c>
      <c r="G144" s="10">
        <v>3.349519910184862E-3</v>
      </c>
      <c r="H144" s="10">
        <v>5.0242798652772921E-3</v>
      </c>
      <c r="I144" s="10">
        <v>6.6990398203697239E-3</v>
      </c>
      <c r="J144" s="5"/>
    </row>
    <row r="145" spans="1:10" x14ac:dyDescent="0.3">
      <c r="A145" s="5"/>
      <c r="B145" s="5">
        <v>2020</v>
      </c>
      <c r="C145" s="9" t="s">
        <v>26</v>
      </c>
      <c r="D145" s="9" t="s">
        <v>62</v>
      </c>
      <c r="E145" s="10">
        <v>1.674759955092431E-3</v>
      </c>
      <c r="F145" s="10">
        <v>3.349519910184862E-3</v>
      </c>
      <c r="G145" s="10">
        <v>6.6990398203697239E-3</v>
      </c>
      <c r="H145" s="10">
        <v>1.0048559730554584E-2</v>
      </c>
      <c r="I145" s="10">
        <v>1.3398079640739448E-2</v>
      </c>
      <c r="J145" s="5"/>
    </row>
    <row r="146" spans="1:10" x14ac:dyDescent="0.3">
      <c r="A146" s="5"/>
      <c r="B146" s="5">
        <v>2020</v>
      </c>
      <c r="C146" s="9" t="s">
        <v>26</v>
      </c>
      <c r="D146" s="9" t="s">
        <v>63</v>
      </c>
      <c r="E146" s="10">
        <v>2.512139932638646E-3</v>
      </c>
      <c r="F146" s="10">
        <v>5.0242798652772921E-3</v>
      </c>
      <c r="G146" s="10">
        <v>1.0048559730554584E-2</v>
      </c>
      <c r="H146" s="10">
        <v>1.5072839595831878E-2</v>
      </c>
      <c r="I146" s="10">
        <v>2.0097119461109168E-2</v>
      </c>
      <c r="J146" s="5"/>
    </row>
    <row r="147" spans="1:10" x14ac:dyDescent="0.3">
      <c r="A147" s="5"/>
      <c r="B147" s="5">
        <v>2020</v>
      </c>
      <c r="C147" s="9" t="s">
        <v>26</v>
      </c>
      <c r="D147" s="9" t="s">
        <v>64</v>
      </c>
      <c r="E147" s="10">
        <v>3.349519910184862E-3</v>
      </c>
      <c r="F147" s="10">
        <v>6.6990398203697239E-3</v>
      </c>
      <c r="G147" s="10">
        <v>1.3398079640739448E-2</v>
      </c>
      <c r="H147" s="10">
        <v>2.0097119461109168E-2</v>
      </c>
      <c r="I147" s="10">
        <v>2.6796159281478896E-2</v>
      </c>
      <c r="J147" s="5"/>
    </row>
    <row r="148" spans="1:10" x14ac:dyDescent="0.3">
      <c r="A148" s="5"/>
      <c r="B148" s="5">
        <v>2020</v>
      </c>
      <c r="C148" s="9" t="s">
        <v>26</v>
      </c>
      <c r="D148" s="9" t="s">
        <v>65</v>
      </c>
      <c r="E148" s="10">
        <v>4.186899887731077E-3</v>
      </c>
      <c r="F148" s="10">
        <v>8.373799775462154E-3</v>
      </c>
      <c r="G148" s="10">
        <v>1.6747599550924308E-2</v>
      </c>
      <c r="H148" s="10">
        <v>2.5121399326386462E-2</v>
      </c>
      <c r="I148" s="10">
        <v>3.3495199101848616E-2</v>
      </c>
      <c r="J148" s="5"/>
    </row>
    <row r="149" spans="1:10" x14ac:dyDescent="0.3">
      <c r="A149" s="5"/>
      <c r="B149" s="5">
        <v>2020</v>
      </c>
      <c r="C149" s="9" t="s">
        <v>4</v>
      </c>
      <c r="D149" s="5" t="s">
        <v>61</v>
      </c>
      <c r="E149" s="10">
        <v>0</v>
      </c>
      <c r="F149" s="10">
        <v>1.5753564823908009E-3</v>
      </c>
      <c r="G149" s="10">
        <v>3.1507129647816018E-3</v>
      </c>
      <c r="H149" s="10">
        <v>4.7260694471724027E-3</v>
      </c>
      <c r="I149" s="10">
        <v>6.3014259295632036E-3</v>
      </c>
      <c r="J149" s="5"/>
    </row>
    <row r="150" spans="1:10" x14ac:dyDescent="0.3">
      <c r="A150" s="5"/>
      <c r="B150" s="5">
        <v>2020</v>
      </c>
      <c r="C150" s="9" t="s">
        <v>4</v>
      </c>
      <c r="D150" s="5" t="s">
        <v>62</v>
      </c>
      <c r="E150" s="10">
        <v>1.5753564823908009E-3</v>
      </c>
      <c r="F150" s="10">
        <v>3.1507129647816018E-3</v>
      </c>
      <c r="G150" s="10">
        <v>6.3014259295632036E-3</v>
      </c>
      <c r="H150" s="10">
        <v>9.4521388943448054E-3</v>
      </c>
      <c r="I150" s="10">
        <v>1.2602851859126407E-2</v>
      </c>
      <c r="J150" s="5"/>
    </row>
    <row r="151" spans="1:10" x14ac:dyDescent="0.3">
      <c r="A151" s="5"/>
      <c r="B151" s="5">
        <v>2020</v>
      </c>
      <c r="C151" s="9" t="s">
        <v>4</v>
      </c>
      <c r="D151" s="5" t="s">
        <v>63</v>
      </c>
      <c r="E151" s="10">
        <v>2.3630347235862013E-3</v>
      </c>
      <c r="F151" s="10">
        <v>4.7260694471724027E-3</v>
      </c>
      <c r="G151" s="10">
        <v>9.4521388943448054E-3</v>
      </c>
      <c r="H151" s="10">
        <v>1.4178208341517208E-2</v>
      </c>
      <c r="I151" s="10">
        <v>1.8904277788689611E-2</v>
      </c>
      <c r="J151" s="5"/>
    </row>
    <row r="152" spans="1:10" x14ac:dyDescent="0.3">
      <c r="A152" s="5"/>
      <c r="B152" s="5">
        <v>2020</v>
      </c>
      <c r="C152" s="9" t="s">
        <v>4</v>
      </c>
      <c r="D152" s="5" t="s">
        <v>64</v>
      </c>
      <c r="E152" s="10">
        <v>3.1507129647816018E-3</v>
      </c>
      <c r="F152" s="10">
        <v>6.3014259295632036E-3</v>
      </c>
      <c r="G152" s="10">
        <v>1.2602851859126407E-2</v>
      </c>
      <c r="H152" s="10">
        <v>1.8904277788689611E-2</v>
      </c>
      <c r="I152" s="10">
        <v>2.5205703718252814E-2</v>
      </c>
      <c r="J152" s="5"/>
    </row>
    <row r="153" spans="1:10" x14ac:dyDescent="0.3">
      <c r="A153" s="5"/>
      <c r="B153" s="5">
        <v>2020</v>
      </c>
      <c r="C153" s="9" t="s">
        <v>4</v>
      </c>
      <c r="D153" s="5" t="s">
        <v>65</v>
      </c>
      <c r="E153" s="10">
        <v>3.9383912059770022E-3</v>
      </c>
      <c r="F153" s="10">
        <v>7.8767824119540045E-3</v>
      </c>
      <c r="G153" s="10">
        <v>1.5753564823908009E-2</v>
      </c>
      <c r="H153" s="10">
        <v>2.3630347235862013E-2</v>
      </c>
      <c r="I153" s="10">
        <v>3.1507129647816018E-2</v>
      </c>
      <c r="J153" s="5"/>
    </row>
    <row r="154" spans="1:10" x14ac:dyDescent="0.3">
      <c r="A154" s="5"/>
      <c r="B154" s="5">
        <v>2020</v>
      </c>
      <c r="C154" s="9" t="s">
        <v>25</v>
      </c>
      <c r="D154" s="9" t="s">
        <v>61</v>
      </c>
      <c r="E154" s="10">
        <v>0</v>
      </c>
      <c r="F154" s="10">
        <v>2.1523790149605712E-3</v>
      </c>
      <c r="G154" s="10">
        <v>4.3047580299211425E-3</v>
      </c>
      <c r="H154" s="10">
        <v>6.4571370448817129E-3</v>
      </c>
      <c r="I154" s="10">
        <v>8.609516059842285E-3</v>
      </c>
      <c r="J154" s="5"/>
    </row>
    <row r="155" spans="1:10" x14ac:dyDescent="0.3">
      <c r="A155" s="5"/>
      <c r="B155" s="5">
        <v>2020</v>
      </c>
      <c r="C155" s="9" t="s">
        <v>25</v>
      </c>
      <c r="D155" s="9" t="s">
        <v>62</v>
      </c>
      <c r="E155" s="10">
        <v>2.1523790149605712E-3</v>
      </c>
      <c r="F155" s="10">
        <v>4.3047580299211425E-3</v>
      </c>
      <c r="G155" s="10">
        <v>8.609516059842285E-3</v>
      </c>
      <c r="H155" s="10">
        <v>1.2914274089763426E-2</v>
      </c>
      <c r="I155" s="10">
        <v>1.721903211968457E-2</v>
      </c>
      <c r="J155" s="5"/>
    </row>
    <row r="156" spans="1:10" x14ac:dyDescent="0.3">
      <c r="A156" s="5"/>
      <c r="B156" s="5">
        <v>2020</v>
      </c>
      <c r="C156" s="9" t="s">
        <v>25</v>
      </c>
      <c r="D156" s="9" t="s">
        <v>63</v>
      </c>
      <c r="E156" s="10">
        <v>3.2285685224408564E-3</v>
      </c>
      <c r="F156" s="10">
        <v>6.4571370448817129E-3</v>
      </c>
      <c r="G156" s="10">
        <v>1.2914274089763426E-2</v>
      </c>
      <c r="H156" s="10">
        <v>1.937141113464514E-2</v>
      </c>
      <c r="I156" s="10">
        <v>2.5828548179526852E-2</v>
      </c>
      <c r="J156" s="5"/>
    </row>
    <row r="157" spans="1:10" x14ac:dyDescent="0.3">
      <c r="A157" s="5"/>
      <c r="B157" s="5">
        <v>2020</v>
      </c>
      <c r="C157" s="9" t="s">
        <v>25</v>
      </c>
      <c r="D157" s="9" t="s">
        <v>64</v>
      </c>
      <c r="E157" s="10">
        <v>4.3047580299211425E-3</v>
      </c>
      <c r="F157" s="10">
        <v>8.609516059842285E-3</v>
      </c>
      <c r="G157" s="10">
        <v>1.721903211968457E-2</v>
      </c>
      <c r="H157" s="10">
        <v>2.5828548179526852E-2</v>
      </c>
      <c r="I157" s="10">
        <v>3.443806423936914E-2</v>
      </c>
      <c r="J157" s="5"/>
    </row>
    <row r="158" spans="1:10" x14ac:dyDescent="0.3">
      <c r="A158" s="5"/>
      <c r="B158" s="5">
        <v>2020</v>
      </c>
      <c r="C158" s="9" t="s">
        <v>25</v>
      </c>
      <c r="D158" s="9" t="s">
        <v>65</v>
      </c>
      <c r="E158" s="10">
        <v>5.3809475374014277E-3</v>
      </c>
      <c r="F158" s="10">
        <v>1.0761895074802855E-2</v>
      </c>
      <c r="G158" s="10">
        <v>2.1523790149605711E-2</v>
      </c>
      <c r="H158" s="10">
        <v>3.228568522440857E-2</v>
      </c>
      <c r="I158" s="10">
        <v>4.3047580299211421E-2</v>
      </c>
      <c r="J158" s="5"/>
    </row>
    <row r="159" spans="1:10" x14ac:dyDescent="0.3">
      <c r="A159" s="5"/>
      <c r="B159" s="5">
        <v>2020</v>
      </c>
      <c r="C159" s="9" t="s">
        <v>5</v>
      </c>
      <c r="D159" s="9" t="s">
        <v>61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5"/>
    </row>
    <row r="160" spans="1:10" x14ac:dyDescent="0.3">
      <c r="A160" s="5"/>
      <c r="B160" s="5">
        <v>2020</v>
      </c>
      <c r="C160" s="9" t="s">
        <v>5</v>
      </c>
      <c r="D160" s="9" t="s">
        <v>62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5"/>
    </row>
    <row r="161" spans="1:10" x14ac:dyDescent="0.3">
      <c r="A161" s="5"/>
      <c r="B161" s="5">
        <v>2020</v>
      </c>
      <c r="C161" s="9" t="s">
        <v>5</v>
      </c>
      <c r="D161" s="9" t="s">
        <v>63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5"/>
    </row>
    <row r="162" spans="1:10" x14ac:dyDescent="0.3">
      <c r="A162" s="5"/>
      <c r="B162" s="5">
        <v>2020</v>
      </c>
      <c r="C162" s="9" t="s">
        <v>5</v>
      </c>
      <c r="D162" s="9" t="s">
        <v>64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5"/>
    </row>
    <row r="163" spans="1:10" x14ac:dyDescent="0.3">
      <c r="A163" s="5"/>
      <c r="B163" s="5">
        <v>2020</v>
      </c>
      <c r="C163" s="9" t="s">
        <v>5</v>
      </c>
      <c r="D163" s="9" t="s">
        <v>65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5"/>
    </row>
    <row r="164" spans="1:10" x14ac:dyDescent="0.3">
      <c r="A164" s="5"/>
      <c r="B164" s="5">
        <v>2020</v>
      </c>
      <c r="C164" s="9" t="s">
        <v>6</v>
      </c>
      <c r="D164" s="9" t="s">
        <v>61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5"/>
    </row>
    <row r="165" spans="1:10" x14ac:dyDescent="0.3">
      <c r="A165" s="5"/>
      <c r="B165" s="5">
        <v>2020</v>
      </c>
      <c r="C165" s="9" t="s">
        <v>6</v>
      </c>
      <c r="D165" s="9" t="s">
        <v>62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5"/>
    </row>
    <row r="166" spans="1:10" x14ac:dyDescent="0.3">
      <c r="A166" s="5"/>
      <c r="B166" s="5">
        <v>2020</v>
      </c>
      <c r="C166" s="9" t="s">
        <v>6</v>
      </c>
      <c r="D166" s="9" t="s">
        <v>63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5"/>
    </row>
    <row r="167" spans="1:10" x14ac:dyDescent="0.3">
      <c r="A167" s="5"/>
      <c r="B167" s="5">
        <v>2020</v>
      </c>
      <c r="C167" s="9" t="s">
        <v>6</v>
      </c>
      <c r="D167" s="9" t="s">
        <v>64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5"/>
    </row>
    <row r="168" spans="1:10" x14ac:dyDescent="0.3">
      <c r="A168" s="5"/>
      <c r="B168" s="5">
        <v>2020</v>
      </c>
      <c r="C168" s="9" t="s">
        <v>6</v>
      </c>
      <c r="D168" s="9" t="s">
        <v>65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5"/>
    </row>
    <row r="169" spans="1:10" x14ac:dyDescent="0.3">
      <c r="A169" s="5"/>
      <c r="B169" s="5">
        <v>2020</v>
      </c>
      <c r="C169" s="9" t="s">
        <v>7</v>
      </c>
      <c r="D169" s="9" t="s">
        <v>61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5"/>
    </row>
    <row r="170" spans="1:10" x14ac:dyDescent="0.3">
      <c r="A170" s="5"/>
      <c r="B170" s="5">
        <v>2020</v>
      </c>
      <c r="C170" s="9" t="s">
        <v>7</v>
      </c>
      <c r="D170" s="9" t="s">
        <v>62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5"/>
    </row>
    <row r="171" spans="1:10" x14ac:dyDescent="0.3">
      <c r="A171" s="5"/>
      <c r="B171" s="5">
        <v>2020</v>
      </c>
      <c r="C171" s="9" t="s">
        <v>7</v>
      </c>
      <c r="D171" s="9" t="s">
        <v>63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5"/>
    </row>
    <row r="172" spans="1:10" x14ac:dyDescent="0.3">
      <c r="A172" s="5"/>
      <c r="B172" s="5">
        <v>2020</v>
      </c>
      <c r="C172" s="9" t="s">
        <v>7</v>
      </c>
      <c r="D172" s="9" t="s">
        <v>64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5"/>
    </row>
    <row r="173" spans="1:10" x14ac:dyDescent="0.3">
      <c r="A173" s="5"/>
      <c r="B173" s="5">
        <v>2020</v>
      </c>
      <c r="C173" s="9" t="s">
        <v>7</v>
      </c>
      <c r="D173" s="9" t="s">
        <v>65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5"/>
    </row>
    <row r="174" spans="1:10" x14ac:dyDescent="0.3">
      <c r="A174" s="5"/>
      <c r="B174" s="5">
        <v>2020</v>
      </c>
      <c r="C174" s="9" t="s">
        <v>24</v>
      </c>
      <c r="D174" s="9" t="s">
        <v>61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5"/>
    </row>
    <row r="175" spans="1:10" x14ac:dyDescent="0.3">
      <c r="A175" s="5"/>
      <c r="B175" s="5">
        <v>2020</v>
      </c>
      <c r="C175" s="9" t="s">
        <v>24</v>
      </c>
      <c r="D175" s="9" t="s">
        <v>62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5"/>
    </row>
    <row r="176" spans="1:10" x14ac:dyDescent="0.3">
      <c r="A176" s="5"/>
      <c r="B176" s="5">
        <v>2020</v>
      </c>
      <c r="C176" s="9" t="s">
        <v>24</v>
      </c>
      <c r="D176" s="9" t="s">
        <v>63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5"/>
    </row>
    <row r="177" spans="1:10" x14ac:dyDescent="0.3">
      <c r="A177" s="5"/>
      <c r="B177" s="5">
        <v>2020</v>
      </c>
      <c r="C177" s="9" t="s">
        <v>24</v>
      </c>
      <c r="D177" s="9" t="s">
        <v>64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5"/>
    </row>
    <row r="178" spans="1:10" x14ac:dyDescent="0.3">
      <c r="A178" s="5"/>
      <c r="B178" s="5">
        <v>2020</v>
      </c>
      <c r="C178" s="9" t="s">
        <v>24</v>
      </c>
      <c r="D178" s="9" t="s">
        <v>65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5"/>
    </row>
    <row r="179" spans="1:10" x14ac:dyDescent="0.3">
      <c r="A179" s="5"/>
      <c r="B179" s="5">
        <v>2020</v>
      </c>
      <c r="C179" s="9" t="s">
        <v>23</v>
      </c>
      <c r="D179" s="9" t="s">
        <v>61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5"/>
    </row>
    <row r="180" spans="1:10" x14ac:dyDescent="0.3">
      <c r="A180" s="5"/>
      <c r="B180" s="5">
        <v>2020</v>
      </c>
      <c r="C180" s="9" t="s">
        <v>23</v>
      </c>
      <c r="D180" s="9" t="s">
        <v>62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5"/>
    </row>
    <row r="181" spans="1:10" x14ac:dyDescent="0.3">
      <c r="A181" s="5"/>
      <c r="B181" s="5">
        <v>2020</v>
      </c>
      <c r="C181" s="9" t="s">
        <v>23</v>
      </c>
      <c r="D181" s="9" t="s">
        <v>63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5"/>
    </row>
    <row r="182" spans="1:10" x14ac:dyDescent="0.3">
      <c r="A182" s="5"/>
      <c r="B182" s="5">
        <v>2020</v>
      </c>
      <c r="C182" s="9" t="s">
        <v>23</v>
      </c>
      <c r="D182" s="9" t="s">
        <v>64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5"/>
    </row>
    <row r="183" spans="1:10" x14ac:dyDescent="0.3">
      <c r="A183" s="5"/>
      <c r="B183" s="5">
        <v>2020</v>
      </c>
      <c r="C183" s="9" t="s">
        <v>23</v>
      </c>
      <c r="D183" s="9" t="s">
        <v>65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5"/>
    </row>
    <row r="184" spans="1:10" x14ac:dyDescent="0.3">
      <c r="A184" s="5"/>
      <c r="B184" s="5">
        <v>2020</v>
      </c>
      <c r="C184" s="9" t="s">
        <v>0</v>
      </c>
      <c r="D184" s="9" t="s">
        <v>61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5"/>
    </row>
    <row r="185" spans="1:10" x14ac:dyDescent="0.3">
      <c r="A185" s="5"/>
      <c r="B185" s="5">
        <v>2020</v>
      </c>
      <c r="C185" s="9" t="s">
        <v>0</v>
      </c>
      <c r="D185" s="9" t="s">
        <v>62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5"/>
    </row>
    <row r="186" spans="1:10" x14ac:dyDescent="0.3">
      <c r="A186" s="5"/>
      <c r="B186" s="5">
        <v>2020</v>
      </c>
      <c r="C186" s="9" t="s">
        <v>0</v>
      </c>
      <c r="D186" s="9" t="s">
        <v>63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5"/>
    </row>
    <row r="187" spans="1:10" x14ac:dyDescent="0.3">
      <c r="A187" s="5"/>
      <c r="B187" s="5">
        <v>2020</v>
      </c>
      <c r="C187" s="9" t="s">
        <v>0</v>
      </c>
      <c r="D187" s="9" t="s">
        <v>64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5"/>
    </row>
    <row r="188" spans="1:10" x14ac:dyDescent="0.3">
      <c r="A188" s="5"/>
      <c r="B188" s="5">
        <v>2020</v>
      </c>
      <c r="C188" s="9" t="s">
        <v>0</v>
      </c>
      <c r="D188" s="9" t="s">
        <v>65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5"/>
    </row>
    <row r="189" spans="1:10" x14ac:dyDescent="0.3">
      <c r="A189" s="5"/>
      <c r="B189" s="5">
        <v>2020</v>
      </c>
      <c r="C189" s="5" t="s">
        <v>1</v>
      </c>
      <c r="D189" s="9" t="s">
        <v>61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5"/>
    </row>
    <row r="190" spans="1:10" x14ac:dyDescent="0.3">
      <c r="A190" s="5"/>
      <c r="B190" s="5">
        <v>2020</v>
      </c>
      <c r="C190" s="5" t="s">
        <v>1</v>
      </c>
      <c r="D190" s="9" t="s">
        <v>62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5"/>
    </row>
    <row r="191" spans="1:10" x14ac:dyDescent="0.3">
      <c r="A191" s="5"/>
      <c r="B191" s="5">
        <v>2020</v>
      </c>
      <c r="C191" s="5" t="s">
        <v>1</v>
      </c>
      <c r="D191" s="9" t="s">
        <v>63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5"/>
    </row>
    <row r="192" spans="1:10" x14ac:dyDescent="0.3">
      <c r="A192" s="5"/>
      <c r="B192" s="5">
        <v>2020</v>
      </c>
      <c r="C192" s="5" t="s">
        <v>1</v>
      </c>
      <c r="D192" s="9" t="s">
        <v>64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5"/>
    </row>
    <row r="193" spans="1:10" x14ac:dyDescent="0.3">
      <c r="A193" s="5"/>
      <c r="B193" s="5">
        <v>2020</v>
      </c>
      <c r="C193" s="5" t="s">
        <v>1</v>
      </c>
      <c r="D193" s="9" t="s">
        <v>65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5"/>
    </row>
    <row r="194" spans="1:10" x14ac:dyDescent="0.3">
      <c r="A194" s="5"/>
      <c r="B194" s="5">
        <v>2020</v>
      </c>
      <c r="C194" s="5" t="s">
        <v>2</v>
      </c>
      <c r="D194" s="9" t="s">
        <v>61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5"/>
    </row>
    <row r="195" spans="1:10" x14ac:dyDescent="0.3">
      <c r="A195" s="5"/>
      <c r="B195" s="5">
        <v>2020</v>
      </c>
      <c r="C195" s="5" t="s">
        <v>2</v>
      </c>
      <c r="D195" s="9" t="s">
        <v>62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5"/>
    </row>
    <row r="196" spans="1:10" x14ac:dyDescent="0.3">
      <c r="A196" s="5"/>
      <c r="B196" s="5">
        <v>2020</v>
      </c>
      <c r="C196" s="5" t="s">
        <v>2</v>
      </c>
      <c r="D196" s="9" t="s">
        <v>63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5"/>
    </row>
    <row r="197" spans="1:10" x14ac:dyDescent="0.3">
      <c r="A197" s="5"/>
      <c r="B197" s="5">
        <v>2020</v>
      </c>
      <c r="C197" s="5" t="s">
        <v>2</v>
      </c>
      <c r="D197" s="9" t="s">
        <v>64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5"/>
    </row>
    <row r="198" spans="1:10" x14ac:dyDescent="0.3">
      <c r="A198" s="5"/>
      <c r="B198" s="5">
        <v>2020</v>
      </c>
      <c r="C198" s="5" t="s">
        <v>2</v>
      </c>
      <c r="D198" s="9" t="s">
        <v>65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5"/>
    </row>
    <row r="199" spans="1:10" x14ac:dyDescent="0.3">
      <c r="A199" s="5"/>
      <c r="B199" s="5">
        <v>2021</v>
      </c>
      <c r="C199" s="5" t="s">
        <v>40</v>
      </c>
      <c r="D199" s="9" t="s">
        <v>61</v>
      </c>
      <c r="E199" s="10">
        <v>0</v>
      </c>
      <c r="F199" s="10">
        <v>1.5858119560876766E-3</v>
      </c>
      <c r="G199" s="10">
        <v>3.1716239121753532E-3</v>
      </c>
      <c r="H199" s="10">
        <v>4.7574358682630291E-3</v>
      </c>
      <c r="I199" s="10">
        <v>6.3432478243507064E-3</v>
      </c>
      <c r="J199" s="5"/>
    </row>
    <row r="200" spans="1:10" x14ac:dyDescent="0.3">
      <c r="A200" s="5"/>
      <c r="B200" s="5">
        <v>2021</v>
      </c>
      <c r="C200" s="5" t="s">
        <v>40</v>
      </c>
      <c r="D200" s="9" t="s">
        <v>62</v>
      </c>
      <c r="E200" s="10">
        <v>1.5858119560876766E-3</v>
      </c>
      <c r="F200" s="10">
        <v>3.1716239121753532E-3</v>
      </c>
      <c r="G200" s="10">
        <v>6.3432478243507064E-3</v>
      </c>
      <c r="H200" s="10">
        <v>9.5148717365260583E-3</v>
      </c>
      <c r="I200" s="10">
        <v>1.2686495648701413E-2</v>
      </c>
      <c r="J200" s="5"/>
    </row>
    <row r="201" spans="1:10" x14ac:dyDescent="0.3">
      <c r="A201" s="5"/>
      <c r="B201" s="5">
        <v>2021</v>
      </c>
      <c r="C201" s="5" t="s">
        <v>40</v>
      </c>
      <c r="D201" s="9" t="s">
        <v>63</v>
      </c>
      <c r="E201" s="10">
        <v>2.3787179341315146E-3</v>
      </c>
      <c r="F201" s="10">
        <v>4.7574358682630291E-3</v>
      </c>
      <c r="G201" s="10">
        <v>9.5148717365260583E-3</v>
      </c>
      <c r="H201" s="10">
        <v>1.427230760478909E-2</v>
      </c>
      <c r="I201" s="10">
        <v>1.9029743473052117E-2</v>
      </c>
      <c r="J201" s="5"/>
    </row>
    <row r="202" spans="1:10" x14ac:dyDescent="0.3">
      <c r="A202" s="5"/>
      <c r="B202" s="5">
        <v>2021</v>
      </c>
      <c r="C202" s="5" t="s">
        <v>40</v>
      </c>
      <c r="D202" s="9" t="s">
        <v>64</v>
      </c>
      <c r="E202" s="10">
        <v>3.1716239121753532E-3</v>
      </c>
      <c r="F202" s="10">
        <v>6.3432478243507064E-3</v>
      </c>
      <c r="G202" s="10">
        <v>1.2686495648701413E-2</v>
      </c>
      <c r="H202" s="10">
        <v>1.9029743473052117E-2</v>
      </c>
      <c r="I202" s="10">
        <v>2.5372991297402826E-2</v>
      </c>
      <c r="J202" s="5"/>
    </row>
    <row r="203" spans="1:10" x14ac:dyDescent="0.3">
      <c r="A203" s="5"/>
      <c r="B203" s="5">
        <v>2021</v>
      </c>
      <c r="C203" s="5" t="s">
        <v>40</v>
      </c>
      <c r="D203" s="9" t="s">
        <v>65</v>
      </c>
      <c r="E203" s="10">
        <v>3.9645298902191914E-3</v>
      </c>
      <c r="F203" s="10">
        <v>7.9290597804383828E-3</v>
      </c>
      <c r="G203" s="10">
        <v>1.5858119560876766E-2</v>
      </c>
      <c r="H203" s="10">
        <v>2.3787179341315148E-2</v>
      </c>
      <c r="I203" s="10">
        <v>3.1716239121753531E-2</v>
      </c>
      <c r="J203" s="5"/>
    </row>
    <row r="204" spans="1:10" x14ac:dyDescent="0.3">
      <c r="A204" s="5"/>
      <c r="B204" s="5">
        <v>2021</v>
      </c>
      <c r="C204" s="5" t="s">
        <v>26</v>
      </c>
      <c r="D204" s="9" t="s">
        <v>61</v>
      </c>
      <c r="E204" s="10">
        <v>0</v>
      </c>
      <c r="F204" s="10">
        <v>1.3523900575314141E-3</v>
      </c>
      <c r="G204" s="10">
        <v>2.7047801150628281E-3</v>
      </c>
      <c r="H204" s="10">
        <v>4.0571701725942416E-3</v>
      </c>
      <c r="I204" s="10">
        <v>5.4095602301256563E-3</v>
      </c>
      <c r="J204" s="5"/>
    </row>
    <row r="205" spans="1:10" x14ac:dyDescent="0.3">
      <c r="A205" s="5"/>
      <c r="B205" s="5">
        <v>2021</v>
      </c>
      <c r="C205" s="5" t="s">
        <v>26</v>
      </c>
      <c r="D205" s="9" t="s">
        <v>62</v>
      </c>
      <c r="E205" s="10">
        <v>1.3523900575314141E-3</v>
      </c>
      <c r="F205" s="10">
        <v>2.7047801150628281E-3</v>
      </c>
      <c r="G205" s="10">
        <v>5.4095602301256563E-3</v>
      </c>
      <c r="H205" s="10">
        <v>8.1143403451884831E-3</v>
      </c>
      <c r="I205" s="10">
        <v>1.0819120460251313E-2</v>
      </c>
      <c r="J205" s="5"/>
    </row>
    <row r="206" spans="1:10" x14ac:dyDescent="0.3">
      <c r="A206" s="5"/>
      <c r="B206" s="5">
        <v>2021</v>
      </c>
      <c r="C206" s="5" t="s">
        <v>26</v>
      </c>
      <c r="D206" s="9" t="s">
        <v>63</v>
      </c>
      <c r="E206" s="10">
        <v>2.0285850862971208E-3</v>
      </c>
      <c r="F206" s="10">
        <v>4.0571701725942416E-3</v>
      </c>
      <c r="G206" s="10">
        <v>8.1143403451884831E-3</v>
      </c>
      <c r="H206" s="10">
        <v>1.2171510517782726E-2</v>
      </c>
      <c r="I206" s="10">
        <v>1.6228680690376966E-2</v>
      </c>
      <c r="J206" s="5"/>
    </row>
    <row r="207" spans="1:10" x14ac:dyDescent="0.3">
      <c r="A207" s="5"/>
      <c r="B207" s="5">
        <v>2021</v>
      </c>
      <c r="C207" s="5" t="s">
        <v>26</v>
      </c>
      <c r="D207" s="9" t="s">
        <v>64</v>
      </c>
      <c r="E207" s="10">
        <v>2.7047801150628281E-3</v>
      </c>
      <c r="F207" s="10">
        <v>5.4095602301256563E-3</v>
      </c>
      <c r="G207" s="10">
        <v>1.0819120460251313E-2</v>
      </c>
      <c r="H207" s="10">
        <v>1.6228680690376966E-2</v>
      </c>
      <c r="I207" s="10">
        <v>2.1638240920502625E-2</v>
      </c>
      <c r="J207" s="5"/>
    </row>
    <row r="208" spans="1:10" x14ac:dyDescent="0.3">
      <c r="A208" s="5"/>
      <c r="B208" s="5">
        <v>2021</v>
      </c>
      <c r="C208" s="5" t="s">
        <v>26</v>
      </c>
      <c r="D208" s="9" t="s">
        <v>65</v>
      </c>
      <c r="E208" s="10">
        <v>3.3809751438285351E-3</v>
      </c>
      <c r="F208" s="10">
        <v>6.7619502876570701E-3</v>
      </c>
      <c r="G208" s="10">
        <v>1.352390057531414E-2</v>
      </c>
      <c r="H208" s="10">
        <v>2.0285850862971209E-2</v>
      </c>
      <c r="I208" s="10">
        <v>2.704780115062828E-2</v>
      </c>
      <c r="J208" s="5"/>
    </row>
    <row r="209" spans="1:10" x14ac:dyDescent="0.3">
      <c r="A209" s="5"/>
      <c r="B209" s="5">
        <v>2021</v>
      </c>
      <c r="C209" s="5" t="s">
        <v>4</v>
      </c>
      <c r="D209" s="9" t="s">
        <v>61</v>
      </c>
      <c r="E209" s="10">
        <v>0</v>
      </c>
      <c r="F209" s="10">
        <v>1.5239635488694021E-3</v>
      </c>
      <c r="G209" s="10">
        <v>3.0479270977388042E-3</v>
      </c>
      <c r="H209" s="10">
        <v>4.5718906466082057E-3</v>
      </c>
      <c r="I209" s="10">
        <v>6.0958541954776084E-3</v>
      </c>
      <c r="J209" s="5"/>
    </row>
    <row r="210" spans="1:10" x14ac:dyDescent="0.3">
      <c r="A210" s="5"/>
      <c r="B210" s="5">
        <v>2021</v>
      </c>
      <c r="C210" s="5" t="s">
        <v>4</v>
      </c>
      <c r="D210" s="9" t="s">
        <v>62</v>
      </c>
      <c r="E210" s="10">
        <v>1.5239635488694021E-3</v>
      </c>
      <c r="F210" s="10">
        <v>3.0479270977388042E-3</v>
      </c>
      <c r="G210" s="10">
        <v>6.0958541954776084E-3</v>
      </c>
      <c r="H210" s="10">
        <v>9.1437812932164114E-3</v>
      </c>
      <c r="I210" s="10">
        <v>1.2191708390955217E-2</v>
      </c>
      <c r="J210" s="5"/>
    </row>
    <row r="211" spans="1:10" x14ac:dyDescent="0.3">
      <c r="A211" s="5"/>
      <c r="B211" s="5">
        <v>2021</v>
      </c>
      <c r="C211" s="5" t="s">
        <v>4</v>
      </c>
      <c r="D211" s="9" t="s">
        <v>63</v>
      </c>
      <c r="E211" s="10">
        <v>2.2859453233041028E-3</v>
      </c>
      <c r="F211" s="10">
        <v>4.5718906466082057E-3</v>
      </c>
      <c r="G211" s="10">
        <v>9.1437812932164114E-3</v>
      </c>
      <c r="H211" s="10">
        <v>1.371567193982462E-2</v>
      </c>
      <c r="I211" s="10">
        <v>1.8287562586432823E-2</v>
      </c>
      <c r="J211" s="5"/>
    </row>
    <row r="212" spans="1:10" x14ac:dyDescent="0.3">
      <c r="A212" s="5"/>
      <c r="B212" s="5">
        <v>2021</v>
      </c>
      <c r="C212" s="5" t="s">
        <v>4</v>
      </c>
      <c r="D212" s="9" t="s">
        <v>64</v>
      </c>
      <c r="E212" s="10">
        <v>3.0479270977388042E-3</v>
      </c>
      <c r="F212" s="10">
        <v>6.0958541954776084E-3</v>
      </c>
      <c r="G212" s="10">
        <v>1.2191708390955217E-2</v>
      </c>
      <c r="H212" s="10">
        <v>1.8287562586432823E-2</v>
      </c>
      <c r="I212" s="10">
        <v>2.4383416781910434E-2</v>
      </c>
      <c r="J212" s="5"/>
    </row>
    <row r="213" spans="1:10" x14ac:dyDescent="0.3">
      <c r="A213" s="5"/>
      <c r="B213" s="5">
        <v>2021</v>
      </c>
      <c r="C213" s="5" t="s">
        <v>4</v>
      </c>
      <c r="D213" s="9" t="s">
        <v>65</v>
      </c>
      <c r="E213" s="10">
        <v>3.8099088721735052E-3</v>
      </c>
      <c r="F213" s="10">
        <v>7.6198177443470103E-3</v>
      </c>
      <c r="G213" s="10">
        <v>1.5239635488694021E-2</v>
      </c>
      <c r="H213" s="10">
        <v>2.2859453233041033E-2</v>
      </c>
      <c r="I213" s="10">
        <v>3.0479270977388041E-2</v>
      </c>
      <c r="J213" s="5"/>
    </row>
    <row r="214" spans="1:10" x14ac:dyDescent="0.3">
      <c r="A214" s="5"/>
      <c r="B214" s="5">
        <v>2021</v>
      </c>
      <c r="C214" s="5" t="s">
        <v>25</v>
      </c>
      <c r="D214" s="9" t="s">
        <v>61</v>
      </c>
      <c r="E214" s="10">
        <v>0</v>
      </c>
      <c r="F214" s="10">
        <v>1.3228551717871337E-3</v>
      </c>
      <c r="G214" s="10">
        <v>2.6457103435742675E-3</v>
      </c>
      <c r="H214" s="10">
        <v>3.9685655153614005E-3</v>
      </c>
      <c r="I214" s="10">
        <v>5.2914206871485349E-3</v>
      </c>
      <c r="J214" s="5"/>
    </row>
    <row r="215" spans="1:10" x14ac:dyDescent="0.3">
      <c r="A215" s="5"/>
      <c r="B215" s="5">
        <v>2021</v>
      </c>
      <c r="C215" s="5" t="s">
        <v>25</v>
      </c>
      <c r="D215" s="9" t="s">
        <v>62</v>
      </c>
      <c r="E215" s="10">
        <v>1.3228551717871337E-3</v>
      </c>
      <c r="F215" s="10">
        <v>2.6457103435742675E-3</v>
      </c>
      <c r="G215" s="10">
        <v>5.2914206871485349E-3</v>
      </c>
      <c r="H215" s="10">
        <v>7.9371310307228011E-3</v>
      </c>
      <c r="I215" s="10">
        <v>1.058284137429707E-2</v>
      </c>
      <c r="J215" s="5"/>
    </row>
    <row r="216" spans="1:10" x14ac:dyDescent="0.3">
      <c r="A216" s="5"/>
      <c r="B216" s="5">
        <v>2021</v>
      </c>
      <c r="C216" s="5" t="s">
        <v>25</v>
      </c>
      <c r="D216" s="9" t="s">
        <v>63</v>
      </c>
      <c r="E216" s="10">
        <v>1.9842827576807003E-3</v>
      </c>
      <c r="F216" s="10">
        <v>3.9685655153614005E-3</v>
      </c>
      <c r="G216" s="10">
        <v>7.9371310307228011E-3</v>
      </c>
      <c r="H216" s="10">
        <v>1.1905696546084204E-2</v>
      </c>
      <c r="I216" s="10">
        <v>1.5874262061445602E-2</v>
      </c>
      <c r="J216" s="5"/>
    </row>
    <row r="217" spans="1:10" x14ac:dyDescent="0.3">
      <c r="A217" s="5"/>
      <c r="B217" s="5">
        <v>2021</v>
      </c>
      <c r="C217" s="5" t="s">
        <v>25</v>
      </c>
      <c r="D217" s="9" t="s">
        <v>64</v>
      </c>
      <c r="E217" s="10">
        <v>2.6457103435742675E-3</v>
      </c>
      <c r="F217" s="10">
        <v>5.2914206871485349E-3</v>
      </c>
      <c r="G217" s="10">
        <v>1.058284137429707E-2</v>
      </c>
      <c r="H217" s="10">
        <v>1.5874262061445602E-2</v>
      </c>
      <c r="I217" s="10">
        <v>2.116568274859414E-2</v>
      </c>
      <c r="J217" s="5"/>
    </row>
    <row r="218" spans="1:10" x14ac:dyDescent="0.3">
      <c r="A218" s="5"/>
      <c r="B218" s="5">
        <v>2021</v>
      </c>
      <c r="C218" s="5" t="s">
        <v>25</v>
      </c>
      <c r="D218" s="9" t="s">
        <v>65</v>
      </c>
      <c r="E218" s="10">
        <v>3.3071379294678342E-3</v>
      </c>
      <c r="F218" s="10">
        <v>6.6142758589356684E-3</v>
      </c>
      <c r="G218" s="10">
        <v>1.3228551717871337E-2</v>
      </c>
      <c r="H218" s="10">
        <v>1.9842827576807005E-2</v>
      </c>
      <c r="I218" s="10">
        <v>2.6457103435742674E-2</v>
      </c>
      <c r="J218" s="5"/>
    </row>
    <row r="219" spans="1:10" x14ac:dyDescent="0.3">
      <c r="A219" s="5"/>
      <c r="B219" s="5">
        <v>2021</v>
      </c>
      <c r="C219" s="5" t="s">
        <v>5</v>
      </c>
      <c r="D219" s="9" t="s">
        <v>61</v>
      </c>
      <c r="E219" s="10">
        <v>0</v>
      </c>
      <c r="F219" s="10">
        <v>2.0175617703995035E-3</v>
      </c>
      <c r="G219" s="10">
        <v>4.035123540799007E-3</v>
      </c>
      <c r="H219" s="10">
        <v>6.0526853111985092E-3</v>
      </c>
      <c r="I219" s="10">
        <v>8.0702470815980139E-3</v>
      </c>
      <c r="J219" s="5"/>
    </row>
    <row r="220" spans="1:10" x14ac:dyDescent="0.3">
      <c r="A220" s="5"/>
      <c r="B220" s="5">
        <v>2021</v>
      </c>
      <c r="C220" s="5" t="s">
        <v>5</v>
      </c>
      <c r="D220" s="9" t="s">
        <v>62</v>
      </c>
      <c r="E220" s="10">
        <v>2.0175617703995035E-3</v>
      </c>
      <c r="F220" s="10">
        <v>4.035123540799007E-3</v>
      </c>
      <c r="G220" s="10">
        <v>8.0702470815980139E-3</v>
      </c>
      <c r="H220" s="10">
        <v>1.2105370622397018E-2</v>
      </c>
      <c r="I220" s="10">
        <v>1.6140494163196028E-2</v>
      </c>
      <c r="J220" s="5"/>
    </row>
    <row r="221" spans="1:10" x14ac:dyDescent="0.3">
      <c r="A221" s="5"/>
      <c r="B221" s="5">
        <v>2021</v>
      </c>
      <c r="C221" s="5" t="s">
        <v>5</v>
      </c>
      <c r="D221" s="9" t="s">
        <v>63</v>
      </c>
      <c r="E221" s="10">
        <v>3.0263426555992546E-3</v>
      </c>
      <c r="F221" s="10">
        <v>6.0526853111985092E-3</v>
      </c>
      <c r="G221" s="10">
        <v>1.2105370622397018E-2</v>
      </c>
      <c r="H221" s="10">
        <v>1.815805593359553E-2</v>
      </c>
      <c r="I221" s="10">
        <v>2.4210741244794037E-2</v>
      </c>
      <c r="J221" s="5"/>
    </row>
    <row r="222" spans="1:10" x14ac:dyDescent="0.3">
      <c r="A222" s="5"/>
      <c r="B222" s="5">
        <v>2021</v>
      </c>
      <c r="C222" s="5" t="s">
        <v>5</v>
      </c>
      <c r="D222" s="9" t="s">
        <v>64</v>
      </c>
      <c r="E222" s="10">
        <v>4.035123540799007E-3</v>
      </c>
      <c r="F222" s="10">
        <v>8.0702470815980139E-3</v>
      </c>
      <c r="G222" s="10">
        <v>1.6140494163196028E-2</v>
      </c>
      <c r="H222" s="10">
        <v>2.4210741244794037E-2</v>
      </c>
      <c r="I222" s="10">
        <v>3.2280988326392056E-2</v>
      </c>
      <c r="J222" s="5"/>
    </row>
    <row r="223" spans="1:10" x14ac:dyDescent="0.3">
      <c r="A223" s="5"/>
      <c r="B223" s="5">
        <v>2021</v>
      </c>
      <c r="C223" s="5" t="s">
        <v>5</v>
      </c>
      <c r="D223" s="9" t="s">
        <v>65</v>
      </c>
      <c r="E223" s="10">
        <v>5.0439044259987581E-3</v>
      </c>
      <c r="F223" s="10">
        <v>1.0087808851997516E-2</v>
      </c>
      <c r="G223" s="10">
        <v>2.0175617703995032E-2</v>
      </c>
      <c r="H223" s="10">
        <v>3.0263426555992547E-2</v>
      </c>
      <c r="I223" s="10">
        <v>4.0351235407990065E-2</v>
      </c>
      <c r="J223" s="5"/>
    </row>
    <row r="224" spans="1:10" x14ac:dyDescent="0.3">
      <c r="A224" s="5"/>
      <c r="B224" s="5">
        <v>2021</v>
      </c>
      <c r="C224" s="5" t="s">
        <v>6</v>
      </c>
      <c r="D224" s="5" t="s">
        <v>61</v>
      </c>
      <c r="E224" s="10">
        <v>0</v>
      </c>
      <c r="F224" s="10">
        <v>1.9622202345322744E-3</v>
      </c>
      <c r="G224" s="10">
        <v>3.9244404690645489E-3</v>
      </c>
      <c r="H224" s="10">
        <v>5.8866607035968233E-3</v>
      </c>
      <c r="I224" s="10">
        <v>7.8488809381290978E-3</v>
      </c>
      <c r="J224" s="5"/>
    </row>
    <row r="225" spans="1:10" x14ac:dyDescent="0.3">
      <c r="A225" s="5"/>
      <c r="B225" s="5">
        <v>2021</v>
      </c>
      <c r="C225" s="5" t="s">
        <v>6</v>
      </c>
      <c r="D225" s="5" t="s">
        <v>62</v>
      </c>
      <c r="E225" s="10">
        <v>1.9622202345322744E-3</v>
      </c>
      <c r="F225" s="10">
        <v>3.9244404690645489E-3</v>
      </c>
      <c r="G225" s="10">
        <v>7.8488809381290978E-3</v>
      </c>
      <c r="H225" s="10">
        <v>1.1773321407193647E-2</v>
      </c>
      <c r="I225" s="10">
        <v>1.5697761876258196E-2</v>
      </c>
      <c r="J225" s="5"/>
    </row>
    <row r="226" spans="1:10" x14ac:dyDescent="0.3">
      <c r="A226" s="5"/>
      <c r="B226" s="5">
        <v>2021</v>
      </c>
      <c r="C226" s="5" t="s">
        <v>6</v>
      </c>
      <c r="D226" s="5" t="s">
        <v>63</v>
      </c>
      <c r="E226" s="10">
        <v>2.9433303517984117E-3</v>
      </c>
      <c r="F226" s="10">
        <v>5.8866607035968233E-3</v>
      </c>
      <c r="G226" s="10">
        <v>1.1773321407193647E-2</v>
      </c>
      <c r="H226" s="10">
        <v>1.7659982110790472E-2</v>
      </c>
      <c r="I226" s="10">
        <v>2.3546642814387293E-2</v>
      </c>
      <c r="J226" s="5"/>
    </row>
    <row r="227" spans="1:10" x14ac:dyDescent="0.3">
      <c r="A227" s="5"/>
      <c r="B227" s="5">
        <v>2021</v>
      </c>
      <c r="C227" s="5" t="s">
        <v>6</v>
      </c>
      <c r="D227" s="5" t="s">
        <v>64</v>
      </c>
      <c r="E227" s="10">
        <v>3.9244404690645489E-3</v>
      </c>
      <c r="F227" s="10">
        <v>7.8488809381290978E-3</v>
      </c>
      <c r="G227" s="10">
        <v>1.5697761876258196E-2</v>
      </c>
      <c r="H227" s="10">
        <v>2.3546642814387293E-2</v>
      </c>
      <c r="I227" s="10">
        <v>3.1395523752516391E-2</v>
      </c>
      <c r="J227" s="5"/>
    </row>
    <row r="228" spans="1:10" x14ac:dyDescent="0.3">
      <c r="A228" s="5"/>
      <c r="B228" s="5">
        <v>2021</v>
      </c>
      <c r="C228" s="5" t="s">
        <v>6</v>
      </c>
      <c r="D228" s="5" t="s">
        <v>65</v>
      </c>
      <c r="E228" s="10">
        <v>4.9055505863306861E-3</v>
      </c>
      <c r="F228" s="10">
        <v>9.8111011726613722E-3</v>
      </c>
      <c r="G228" s="10">
        <v>1.9622202345322744E-2</v>
      </c>
      <c r="H228" s="10">
        <v>2.9433303517984115E-2</v>
      </c>
      <c r="I228" s="10">
        <v>3.9244404690645489E-2</v>
      </c>
      <c r="J228" s="5"/>
    </row>
    <row r="229" spans="1:10" x14ac:dyDescent="0.3">
      <c r="A229" s="5"/>
      <c r="B229" s="5">
        <v>2021</v>
      </c>
      <c r="C229" s="5" t="s">
        <v>7</v>
      </c>
      <c r="D229" s="5" t="s">
        <v>61</v>
      </c>
      <c r="E229" s="10">
        <v>0</v>
      </c>
      <c r="F229" s="10">
        <v>1.9327958605799582E-3</v>
      </c>
      <c r="G229" s="10">
        <v>3.8655917211599163E-3</v>
      </c>
      <c r="H229" s="10">
        <v>5.7983875817398736E-3</v>
      </c>
      <c r="I229" s="10">
        <v>7.7311834423198326E-3</v>
      </c>
      <c r="J229" s="5"/>
    </row>
    <row r="230" spans="1:10" x14ac:dyDescent="0.3">
      <c r="A230" s="5"/>
      <c r="B230" s="5">
        <v>2021</v>
      </c>
      <c r="C230" s="5" t="s">
        <v>7</v>
      </c>
      <c r="D230" s="5" t="s">
        <v>62</v>
      </c>
      <c r="E230" s="10">
        <v>1.9327958605799582E-3</v>
      </c>
      <c r="F230" s="10">
        <v>3.8655917211599163E-3</v>
      </c>
      <c r="G230" s="10">
        <v>7.7311834423198326E-3</v>
      </c>
      <c r="H230" s="10">
        <v>1.1596775163479747E-2</v>
      </c>
      <c r="I230" s="10">
        <v>1.5462366884639665E-2</v>
      </c>
      <c r="J230" s="5"/>
    </row>
    <row r="231" spans="1:10" x14ac:dyDescent="0.3">
      <c r="A231" s="5"/>
      <c r="B231" s="5">
        <v>2021</v>
      </c>
      <c r="C231" s="5" t="s">
        <v>7</v>
      </c>
      <c r="D231" s="5" t="s">
        <v>63</v>
      </c>
      <c r="E231" s="10">
        <v>2.8991937908699368E-3</v>
      </c>
      <c r="F231" s="10">
        <v>5.7983875817398736E-3</v>
      </c>
      <c r="G231" s="10">
        <v>1.1596775163479747E-2</v>
      </c>
      <c r="H231" s="10">
        <v>1.7395162745219621E-2</v>
      </c>
      <c r="I231" s="10">
        <v>2.3193550326959494E-2</v>
      </c>
      <c r="J231" s="5"/>
    </row>
    <row r="232" spans="1:10" x14ac:dyDescent="0.3">
      <c r="A232" s="5"/>
      <c r="B232" s="5">
        <v>2021</v>
      </c>
      <c r="C232" s="5" t="s">
        <v>7</v>
      </c>
      <c r="D232" s="5" t="s">
        <v>64</v>
      </c>
      <c r="E232" s="10">
        <v>3.8655917211599163E-3</v>
      </c>
      <c r="F232" s="10">
        <v>7.7311834423198326E-3</v>
      </c>
      <c r="G232" s="10">
        <v>1.5462366884639665E-2</v>
      </c>
      <c r="H232" s="10">
        <v>2.3193550326959494E-2</v>
      </c>
      <c r="I232" s="10">
        <v>3.0924733769279331E-2</v>
      </c>
      <c r="J232" s="5"/>
    </row>
    <row r="233" spans="1:10" x14ac:dyDescent="0.3">
      <c r="A233" s="5"/>
      <c r="B233" s="5">
        <v>2021</v>
      </c>
      <c r="C233" s="5" t="s">
        <v>7</v>
      </c>
      <c r="D233" s="5" t="s">
        <v>65</v>
      </c>
      <c r="E233" s="10">
        <v>4.831989651449895E-3</v>
      </c>
      <c r="F233" s="10">
        <v>9.6639793028997899E-3</v>
      </c>
      <c r="G233" s="10">
        <v>1.932795860579958E-2</v>
      </c>
      <c r="H233" s="10">
        <v>2.8991937908699368E-2</v>
      </c>
      <c r="I233" s="10">
        <v>3.865591721159916E-2</v>
      </c>
      <c r="J233" s="5"/>
    </row>
    <row r="234" spans="1:10" x14ac:dyDescent="0.3">
      <c r="A234" s="5"/>
      <c r="B234" s="5">
        <v>2021</v>
      </c>
      <c r="C234" s="5" t="s">
        <v>24</v>
      </c>
      <c r="D234" s="5" t="s">
        <v>61</v>
      </c>
      <c r="E234" s="10">
        <v>0</v>
      </c>
      <c r="F234" s="10">
        <v>1.7497809427645073E-3</v>
      </c>
      <c r="G234" s="10">
        <v>3.4995618855290147E-3</v>
      </c>
      <c r="H234" s="10">
        <v>5.2493428282935212E-3</v>
      </c>
      <c r="I234" s="10">
        <v>6.9991237710580294E-3</v>
      </c>
      <c r="J234" s="5"/>
    </row>
    <row r="235" spans="1:10" x14ac:dyDescent="0.3">
      <c r="A235" s="5"/>
      <c r="B235" s="5">
        <v>2021</v>
      </c>
      <c r="C235" s="5" t="s">
        <v>24</v>
      </c>
      <c r="D235" s="5" t="s">
        <v>62</v>
      </c>
      <c r="E235" s="10">
        <v>1.7497809427645073E-3</v>
      </c>
      <c r="F235" s="10">
        <v>3.4995618855290147E-3</v>
      </c>
      <c r="G235" s="10">
        <v>6.9991237710580294E-3</v>
      </c>
      <c r="H235" s="10">
        <v>1.0498685656587042E-2</v>
      </c>
      <c r="I235" s="10">
        <v>1.3998247542116059E-2</v>
      </c>
      <c r="J235" s="5"/>
    </row>
    <row r="236" spans="1:10" x14ac:dyDescent="0.3">
      <c r="A236" s="5"/>
      <c r="B236" s="5">
        <v>2021</v>
      </c>
      <c r="C236" s="5" t="s">
        <v>24</v>
      </c>
      <c r="D236" s="5" t="s">
        <v>63</v>
      </c>
      <c r="E236" s="10">
        <v>2.6246714141467606E-3</v>
      </c>
      <c r="F236" s="10">
        <v>5.2493428282935212E-3</v>
      </c>
      <c r="G236" s="10">
        <v>1.0498685656587042E-2</v>
      </c>
      <c r="H236" s="10">
        <v>1.5748028484880564E-2</v>
      </c>
      <c r="I236" s="10">
        <v>2.0997371313174085E-2</v>
      </c>
      <c r="J236" s="5"/>
    </row>
    <row r="237" spans="1:10" x14ac:dyDescent="0.3">
      <c r="A237" s="5"/>
      <c r="B237" s="5">
        <v>2021</v>
      </c>
      <c r="C237" s="5" t="s">
        <v>24</v>
      </c>
      <c r="D237" s="5" t="s">
        <v>64</v>
      </c>
      <c r="E237" s="10">
        <v>3.4995618855290147E-3</v>
      </c>
      <c r="F237" s="10">
        <v>6.9991237710580294E-3</v>
      </c>
      <c r="G237" s="10">
        <v>1.3998247542116059E-2</v>
      </c>
      <c r="H237" s="10">
        <v>2.0997371313174085E-2</v>
      </c>
      <c r="I237" s="10">
        <v>2.7996495084232118E-2</v>
      </c>
      <c r="J237" s="5"/>
    </row>
    <row r="238" spans="1:10" x14ac:dyDescent="0.3">
      <c r="A238" s="5"/>
      <c r="B238" s="5">
        <v>2021</v>
      </c>
      <c r="C238" s="5" t="s">
        <v>24</v>
      </c>
      <c r="D238" s="5" t="s">
        <v>65</v>
      </c>
      <c r="E238" s="10">
        <v>4.3744523569112679E-3</v>
      </c>
      <c r="F238" s="10">
        <v>8.7489047138225359E-3</v>
      </c>
      <c r="G238" s="10">
        <v>1.7497809427645072E-2</v>
      </c>
      <c r="H238" s="10">
        <v>2.6246714141467606E-2</v>
      </c>
      <c r="I238" s="10">
        <v>3.4995618855290143E-2</v>
      </c>
      <c r="J238" s="5"/>
    </row>
    <row r="239" spans="1:10" x14ac:dyDescent="0.3">
      <c r="A239" s="5"/>
      <c r="B239" s="5">
        <v>2021</v>
      </c>
      <c r="C239" s="5" t="s">
        <v>23</v>
      </c>
      <c r="D239" s="5" t="s">
        <v>61</v>
      </c>
      <c r="E239" s="10">
        <v>0</v>
      </c>
      <c r="F239" s="10">
        <v>1.9189000300322409E-3</v>
      </c>
      <c r="G239" s="10">
        <v>3.8378000600644818E-3</v>
      </c>
      <c r="H239" s="10">
        <v>5.7567000900967218E-3</v>
      </c>
      <c r="I239" s="10">
        <v>7.6756001201289635E-3</v>
      </c>
      <c r="J239" s="5"/>
    </row>
    <row r="240" spans="1:10" x14ac:dyDescent="0.3">
      <c r="A240" s="5"/>
      <c r="B240" s="5">
        <v>2021</v>
      </c>
      <c r="C240" s="5" t="s">
        <v>23</v>
      </c>
      <c r="D240" s="5" t="s">
        <v>62</v>
      </c>
      <c r="E240" s="10">
        <v>1.9189000300322409E-3</v>
      </c>
      <c r="F240" s="10">
        <v>3.8378000600644818E-3</v>
      </c>
      <c r="G240" s="10">
        <v>7.6756001201289635E-3</v>
      </c>
      <c r="H240" s="10">
        <v>1.1513400180193444E-2</v>
      </c>
      <c r="I240" s="10">
        <v>1.5351200240257927E-2</v>
      </c>
      <c r="J240" s="5"/>
    </row>
    <row r="241" spans="1:10" x14ac:dyDescent="0.3">
      <c r="A241" s="5"/>
      <c r="B241" s="5">
        <v>2021</v>
      </c>
      <c r="C241" s="5" t="s">
        <v>23</v>
      </c>
      <c r="D241" s="5" t="s">
        <v>63</v>
      </c>
      <c r="E241" s="10">
        <v>2.8783500450483609E-3</v>
      </c>
      <c r="F241" s="10">
        <v>5.7567000900967218E-3</v>
      </c>
      <c r="G241" s="10">
        <v>1.1513400180193444E-2</v>
      </c>
      <c r="H241" s="10">
        <v>1.7270100270290165E-2</v>
      </c>
      <c r="I241" s="10">
        <v>2.3026800360386887E-2</v>
      </c>
      <c r="J241" s="5"/>
    </row>
    <row r="242" spans="1:10" x14ac:dyDescent="0.3">
      <c r="A242" s="5"/>
      <c r="B242" s="5">
        <v>2021</v>
      </c>
      <c r="C242" s="5" t="s">
        <v>23</v>
      </c>
      <c r="D242" s="5" t="s">
        <v>64</v>
      </c>
      <c r="E242" s="10">
        <v>3.8378000600644818E-3</v>
      </c>
      <c r="F242" s="10">
        <v>7.6756001201289635E-3</v>
      </c>
      <c r="G242" s="10">
        <v>1.5351200240257927E-2</v>
      </c>
      <c r="H242" s="10">
        <v>2.3026800360386887E-2</v>
      </c>
      <c r="I242" s="10">
        <v>3.0702400480515854E-2</v>
      </c>
      <c r="J242" s="5"/>
    </row>
    <row r="243" spans="1:10" x14ac:dyDescent="0.3">
      <c r="A243" s="5"/>
      <c r="B243" s="5">
        <v>2021</v>
      </c>
      <c r="C243" s="5" t="s">
        <v>23</v>
      </c>
      <c r="D243" s="5" t="s">
        <v>65</v>
      </c>
      <c r="E243" s="10">
        <v>4.7972500750806018E-3</v>
      </c>
      <c r="F243" s="10">
        <v>9.5945001501612035E-3</v>
      </c>
      <c r="G243" s="10">
        <v>1.9189000300322407E-2</v>
      </c>
      <c r="H243" s="10">
        <v>2.8783500450483612E-2</v>
      </c>
      <c r="I243" s="10">
        <v>3.8378000600644814E-2</v>
      </c>
      <c r="J243" s="5"/>
    </row>
    <row r="244" spans="1:10" x14ac:dyDescent="0.3">
      <c r="A244" s="5"/>
      <c r="B244" s="5">
        <v>2021</v>
      </c>
      <c r="C244" s="5" t="s">
        <v>0</v>
      </c>
      <c r="D244" s="5" t="s">
        <v>61</v>
      </c>
      <c r="E244" s="10">
        <v>0</v>
      </c>
      <c r="F244" s="10">
        <v>1.911788071083977E-3</v>
      </c>
      <c r="G244" s="10">
        <v>3.823576142167954E-3</v>
      </c>
      <c r="H244" s="10">
        <v>5.7353642132519306E-3</v>
      </c>
      <c r="I244" s="10">
        <v>7.6471522843359081E-3</v>
      </c>
      <c r="J244" s="5"/>
    </row>
    <row r="245" spans="1:10" x14ac:dyDescent="0.3">
      <c r="A245" s="5"/>
      <c r="B245" s="5">
        <v>2021</v>
      </c>
      <c r="C245" s="5" t="s">
        <v>0</v>
      </c>
      <c r="D245" s="5" t="s">
        <v>62</v>
      </c>
      <c r="E245" s="10">
        <v>1.911788071083977E-3</v>
      </c>
      <c r="F245" s="10">
        <v>3.823576142167954E-3</v>
      </c>
      <c r="G245" s="10">
        <v>7.6471522843359081E-3</v>
      </c>
      <c r="H245" s="10">
        <v>1.1470728426503861E-2</v>
      </c>
      <c r="I245" s="10">
        <v>1.5294304568671816E-2</v>
      </c>
      <c r="J245" s="5"/>
    </row>
    <row r="246" spans="1:10" x14ac:dyDescent="0.3">
      <c r="A246" s="5"/>
      <c r="B246" s="5">
        <v>2021</v>
      </c>
      <c r="C246" s="5" t="s">
        <v>0</v>
      </c>
      <c r="D246" s="5" t="s">
        <v>63</v>
      </c>
      <c r="E246" s="10">
        <v>2.8676821066259653E-3</v>
      </c>
      <c r="F246" s="10">
        <v>5.7353642132519306E-3</v>
      </c>
      <c r="G246" s="10">
        <v>1.1470728426503861E-2</v>
      </c>
      <c r="H246" s="10">
        <v>1.7206092639755793E-2</v>
      </c>
      <c r="I246" s="10">
        <v>2.2941456853007722E-2</v>
      </c>
      <c r="J246" s="5"/>
    </row>
    <row r="247" spans="1:10" x14ac:dyDescent="0.3">
      <c r="A247" s="5"/>
      <c r="B247" s="5">
        <v>2021</v>
      </c>
      <c r="C247" s="5" t="s">
        <v>0</v>
      </c>
      <c r="D247" s="5" t="s">
        <v>64</v>
      </c>
      <c r="E247" s="10">
        <v>3.823576142167954E-3</v>
      </c>
      <c r="F247" s="10">
        <v>7.6471522843359081E-3</v>
      </c>
      <c r="G247" s="10">
        <v>1.5294304568671816E-2</v>
      </c>
      <c r="H247" s="10">
        <v>2.2941456853007722E-2</v>
      </c>
      <c r="I247" s="10">
        <v>3.0588609137343632E-2</v>
      </c>
      <c r="J247" s="5"/>
    </row>
    <row r="248" spans="1:10" x14ac:dyDescent="0.3">
      <c r="A248" s="5"/>
      <c r="B248" s="5">
        <v>2021</v>
      </c>
      <c r="C248" s="5" t="s">
        <v>0</v>
      </c>
      <c r="D248" s="5" t="s">
        <v>65</v>
      </c>
      <c r="E248" s="10">
        <v>4.7794701777099423E-3</v>
      </c>
      <c r="F248" s="10">
        <v>9.5589403554198846E-3</v>
      </c>
      <c r="G248" s="10">
        <v>1.9117880710839769E-2</v>
      </c>
      <c r="H248" s="10">
        <v>2.8676821066259656E-2</v>
      </c>
      <c r="I248" s="10">
        <v>3.8235761421679539E-2</v>
      </c>
      <c r="J248" s="5"/>
    </row>
    <row r="249" spans="1:10" x14ac:dyDescent="0.3">
      <c r="A249" s="5"/>
      <c r="B249" s="5">
        <v>2021</v>
      </c>
      <c r="C249" s="5" t="s">
        <v>1</v>
      </c>
      <c r="D249" s="5" t="s">
        <v>61</v>
      </c>
      <c r="E249" s="10">
        <v>0</v>
      </c>
      <c r="F249" s="10">
        <v>1.820303154546286E-3</v>
      </c>
      <c r="G249" s="10">
        <v>3.6406063090925721E-3</v>
      </c>
      <c r="H249" s="10">
        <v>5.4609094636388581E-3</v>
      </c>
      <c r="I249" s="10">
        <v>7.2812126181851441E-3</v>
      </c>
      <c r="J249" s="5"/>
    </row>
    <row r="250" spans="1:10" x14ac:dyDescent="0.3">
      <c r="A250" s="5"/>
      <c r="B250" s="5">
        <v>2021</v>
      </c>
      <c r="C250" s="5" t="s">
        <v>1</v>
      </c>
      <c r="D250" s="5" t="s">
        <v>62</v>
      </c>
      <c r="E250" s="10">
        <v>1.820303154546286E-3</v>
      </c>
      <c r="F250" s="10">
        <v>3.6406063090925721E-3</v>
      </c>
      <c r="G250" s="10">
        <v>7.2812126181851441E-3</v>
      </c>
      <c r="H250" s="10">
        <v>1.0921818927277716E-2</v>
      </c>
      <c r="I250" s="10">
        <v>1.4562425236370288E-2</v>
      </c>
      <c r="J250" s="5"/>
    </row>
    <row r="251" spans="1:10" x14ac:dyDescent="0.3">
      <c r="A251" s="5"/>
      <c r="B251" s="5">
        <v>2021</v>
      </c>
      <c r="C251" s="5" t="s">
        <v>1</v>
      </c>
      <c r="D251" s="5" t="s">
        <v>63</v>
      </c>
      <c r="E251" s="10">
        <v>2.7304547318194291E-3</v>
      </c>
      <c r="F251" s="10">
        <v>5.4609094636388581E-3</v>
      </c>
      <c r="G251" s="10">
        <v>1.0921818927277716E-2</v>
      </c>
      <c r="H251" s="10">
        <v>1.6382728390916576E-2</v>
      </c>
      <c r="I251" s="10">
        <v>2.1843637854555432E-2</v>
      </c>
      <c r="J251" s="5"/>
    </row>
    <row r="252" spans="1:10" x14ac:dyDescent="0.3">
      <c r="A252" s="5"/>
      <c r="B252" s="5">
        <v>2021</v>
      </c>
      <c r="C252" s="5" t="s">
        <v>1</v>
      </c>
      <c r="D252" s="5" t="s">
        <v>64</v>
      </c>
      <c r="E252" s="10">
        <v>3.6406063090925721E-3</v>
      </c>
      <c r="F252" s="10">
        <v>7.2812126181851441E-3</v>
      </c>
      <c r="G252" s="10">
        <v>1.4562425236370288E-2</v>
      </c>
      <c r="H252" s="10">
        <v>2.1843637854555432E-2</v>
      </c>
      <c r="I252" s="10">
        <v>2.9124850472740577E-2</v>
      </c>
      <c r="J252" s="5"/>
    </row>
    <row r="253" spans="1:10" x14ac:dyDescent="0.3">
      <c r="A253" s="5"/>
      <c r="B253" s="5">
        <v>2021</v>
      </c>
      <c r="C253" s="5" t="s">
        <v>1</v>
      </c>
      <c r="D253" s="5" t="s">
        <v>65</v>
      </c>
      <c r="E253" s="10">
        <v>4.5507578863657151E-3</v>
      </c>
      <c r="F253" s="10">
        <v>9.1015157727314302E-3</v>
      </c>
      <c r="G253" s="10">
        <v>1.820303154546286E-2</v>
      </c>
      <c r="H253" s="10">
        <v>2.7304547318194289E-2</v>
      </c>
      <c r="I253" s="10">
        <v>3.6406063090925721E-2</v>
      </c>
      <c r="J253" s="5"/>
    </row>
    <row r="254" spans="1:10" x14ac:dyDescent="0.3">
      <c r="A254" s="5"/>
      <c r="B254" s="5">
        <v>2021</v>
      </c>
      <c r="C254" s="5" t="s">
        <v>2</v>
      </c>
      <c r="D254" s="5" t="s">
        <v>61</v>
      </c>
      <c r="E254" s="10">
        <v>0</v>
      </c>
      <c r="F254" s="10">
        <v>1.6198619199637749E-3</v>
      </c>
      <c r="G254" s="10">
        <v>3.2397238399275497E-3</v>
      </c>
      <c r="H254" s="10">
        <v>4.8595857598913239E-3</v>
      </c>
      <c r="I254" s="10">
        <v>6.4794476798550995E-3</v>
      </c>
      <c r="J254" s="5"/>
    </row>
    <row r="255" spans="1:10" x14ac:dyDescent="0.3">
      <c r="A255" s="5"/>
      <c r="B255" s="5">
        <v>2021</v>
      </c>
      <c r="C255" s="5" t="s">
        <v>2</v>
      </c>
      <c r="D255" s="5" t="s">
        <v>62</v>
      </c>
      <c r="E255" s="10">
        <v>1.6198619199637749E-3</v>
      </c>
      <c r="F255" s="10">
        <v>3.2397238399275497E-3</v>
      </c>
      <c r="G255" s="10">
        <v>6.4794476798550995E-3</v>
      </c>
      <c r="H255" s="10">
        <v>9.7191715197826479E-3</v>
      </c>
      <c r="I255" s="10">
        <v>1.2958895359710199E-2</v>
      </c>
      <c r="J255" s="5"/>
    </row>
    <row r="256" spans="1:10" x14ac:dyDescent="0.3">
      <c r="A256" s="5"/>
      <c r="B256" s="5">
        <v>2021</v>
      </c>
      <c r="C256" s="5" t="s">
        <v>2</v>
      </c>
      <c r="D256" s="5" t="s">
        <v>63</v>
      </c>
      <c r="E256" s="10">
        <v>2.429792879945662E-3</v>
      </c>
      <c r="F256" s="10">
        <v>4.8595857598913239E-3</v>
      </c>
      <c r="G256" s="10">
        <v>9.7191715197826479E-3</v>
      </c>
      <c r="H256" s="10">
        <v>1.4578757279673974E-2</v>
      </c>
      <c r="I256" s="10">
        <v>1.9438343039565296E-2</v>
      </c>
      <c r="J256" s="5"/>
    </row>
    <row r="257" spans="1:10" x14ac:dyDescent="0.3">
      <c r="A257" s="5"/>
      <c r="B257" s="5">
        <v>2021</v>
      </c>
      <c r="C257" s="5" t="s">
        <v>2</v>
      </c>
      <c r="D257" s="5" t="s">
        <v>64</v>
      </c>
      <c r="E257" s="10">
        <v>3.2397238399275497E-3</v>
      </c>
      <c r="F257" s="10">
        <v>6.4794476798550995E-3</v>
      </c>
      <c r="G257" s="10">
        <v>1.2958895359710199E-2</v>
      </c>
      <c r="H257" s="10">
        <v>1.9438343039565296E-2</v>
      </c>
      <c r="I257" s="10">
        <v>2.5917790719420398E-2</v>
      </c>
      <c r="J257" s="5"/>
    </row>
    <row r="258" spans="1:10" x14ac:dyDescent="0.3">
      <c r="A258" s="5"/>
      <c r="B258" s="5">
        <v>2021</v>
      </c>
      <c r="C258" s="5" t="s">
        <v>2</v>
      </c>
      <c r="D258" s="5" t="s">
        <v>65</v>
      </c>
      <c r="E258" s="10">
        <v>4.0496547999094371E-3</v>
      </c>
      <c r="F258" s="10">
        <v>8.0993095998188741E-3</v>
      </c>
      <c r="G258" s="10">
        <v>1.6198619199637748E-2</v>
      </c>
      <c r="H258" s="10">
        <v>2.4297928799456622E-2</v>
      </c>
      <c r="I258" s="10">
        <v>3.2397238399275496E-2</v>
      </c>
      <c r="J258" s="5"/>
    </row>
    <row r="259" spans="1:10" x14ac:dyDescent="0.3">
      <c r="A259" s="5"/>
      <c r="B259" s="5">
        <v>2022</v>
      </c>
      <c r="C259" s="5" t="s">
        <v>40</v>
      </c>
      <c r="D259" s="5" t="s">
        <v>61</v>
      </c>
      <c r="E259" s="10">
        <v>0</v>
      </c>
      <c r="F259" s="10">
        <v>1.6996479811201598E-3</v>
      </c>
      <c r="G259" s="10">
        <v>3.3992959622403196E-3</v>
      </c>
      <c r="H259" s="10">
        <v>5.098943943360479E-3</v>
      </c>
      <c r="I259" s="10">
        <v>6.7985919244806393E-3</v>
      </c>
      <c r="J259" s="5"/>
    </row>
    <row r="260" spans="1:10" x14ac:dyDescent="0.3">
      <c r="A260" s="5"/>
      <c r="B260" s="5">
        <v>2022</v>
      </c>
      <c r="C260" s="5" t="s">
        <v>40</v>
      </c>
      <c r="D260" s="5" t="s">
        <v>62</v>
      </c>
      <c r="E260" s="10">
        <v>1.6996479811201598E-3</v>
      </c>
      <c r="F260" s="10">
        <v>3.3992959622403196E-3</v>
      </c>
      <c r="G260" s="10">
        <v>6.7985919244806393E-3</v>
      </c>
      <c r="H260" s="10">
        <v>1.0197887886720958E-2</v>
      </c>
      <c r="I260" s="10">
        <v>1.3597183848961279E-2</v>
      </c>
      <c r="J260" s="5"/>
    </row>
    <row r="261" spans="1:10" x14ac:dyDescent="0.3">
      <c r="A261" s="5"/>
      <c r="B261" s="5">
        <v>2022</v>
      </c>
      <c r="C261" s="5" t="s">
        <v>40</v>
      </c>
      <c r="D261" s="5" t="s">
        <v>63</v>
      </c>
      <c r="E261" s="10">
        <v>2.5494719716802395E-3</v>
      </c>
      <c r="F261" s="10">
        <v>5.098943943360479E-3</v>
      </c>
      <c r="G261" s="10">
        <v>1.0197887886720958E-2</v>
      </c>
      <c r="H261" s="10">
        <v>1.5296831830081438E-2</v>
      </c>
      <c r="I261" s="10">
        <v>2.0395775773441916E-2</v>
      </c>
      <c r="J261" s="5"/>
    </row>
    <row r="262" spans="1:10" x14ac:dyDescent="0.3">
      <c r="A262" s="5"/>
      <c r="B262" s="5">
        <v>2022</v>
      </c>
      <c r="C262" s="5" t="s">
        <v>40</v>
      </c>
      <c r="D262" s="5" t="s">
        <v>64</v>
      </c>
      <c r="E262" s="10">
        <v>3.3992959622403196E-3</v>
      </c>
      <c r="F262" s="10">
        <v>6.7985919244806393E-3</v>
      </c>
      <c r="G262" s="10">
        <v>1.3597183848961279E-2</v>
      </c>
      <c r="H262" s="10">
        <v>2.0395775773441916E-2</v>
      </c>
      <c r="I262" s="10">
        <v>2.7194367697922557E-2</v>
      </c>
      <c r="J262" s="5"/>
    </row>
    <row r="263" spans="1:10" x14ac:dyDescent="0.3">
      <c r="A263" s="5"/>
      <c r="B263" s="5">
        <v>2022</v>
      </c>
      <c r="C263" s="5" t="s">
        <v>40</v>
      </c>
      <c r="D263" s="5" t="s">
        <v>65</v>
      </c>
      <c r="E263" s="10">
        <v>4.2491199528003993E-3</v>
      </c>
      <c r="F263" s="10">
        <v>8.4982399056007987E-3</v>
      </c>
      <c r="G263" s="10">
        <v>1.6996479811201597E-2</v>
      </c>
      <c r="H263" s="10">
        <v>2.5494719716802394E-2</v>
      </c>
      <c r="I263" s="10">
        <v>3.3992959622403195E-2</v>
      </c>
      <c r="J263" s="5"/>
    </row>
    <row r="264" spans="1:10" x14ac:dyDescent="0.3">
      <c r="A264" s="5"/>
      <c r="B264" s="5">
        <v>2022</v>
      </c>
      <c r="C264" s="5" t="s">
        <v>26</v>
      </c>
      <c r="D264" s="5" t="s">
        <v>61</v>
      </c>
      <c r="E264" s="10">
        <v>0</v>
      </c>
      <c r="F264" s="10">
        <v>1.7500143783132688E-3</v>
      </c>
      <c r="G264" s="10">
        <v>3.5000287566265375E-3</v>
      </c>
      <c r="H264" s="10">
        <v>5.2500431349398061E-3</v>
      </c>
      <c r="I264" s="10">
        <v>7.0000575132530751E-3</v>
      </c>
      <c r="J264" s="5"/>
    </row>
    <row r="265" spans="1:10" x14ac:dyDescent="0.3">
      <c r="A265" s="5"/>
      <c r="B265" s="5">
        <v>2022</v>
      </c>
      <c r="C265" s="5" t="s">
        <v>26</v>
      </c>
      <c r="D265" s="5" t="s">
        <v>62</v>
      </c>
      <c r="E265" s="10">
        <v>1.7500143783132688E-3</v>
      </c>
      <c r="F265" s="10">
        <v>3.5000287566265375E-3</v>
      </c>
      <c r="G265" s="10">
        <v>7.0000575132530751E-3</v>
      </c>
      <c r="H265" s="10">
        <v>1.0500086269879612E-2</v>
      </c>
      <c r="I265" s="10">
        <v>1.400011502650615E-2</v>
      </c>
      <c r="J265" s="5"/>
    </row>
    <row r="266" spans="1:10" x14ac:dyDescent="0.3">
      <c r="A266" s="5"/>
      <c r="B266" s="5">
        <v>2022</v>
      </c>
      <c r="C266" s="5" t="s">
        <v>26</v>
      </c>
      <c r="D266" s="5" t="s">
        <v>63</v>
      </c>
      <c r="E266" s="10">
        <v>2.6250215674699031E-3</v>
      </c>
      <c r="F266" s="10">
        <v>5.2500431349398061E-3</v>
      </c>
      <c r="G266" s="10">
        <v>1.0500086269879612E-2</v>
      </c>
      <c r="H266" s="10">
        <v>1.5750129404819419E-2</v>
      </c>
      <c r="I266" s="10">
        <v>2.1000172539759224E-2</v>
      </c>
      <c r="J266" s="5"/>
    </row>
    <row r="267" spans="1:10" x14ac:dyDescent="0.3">
      <c r="A267" s="5"/>
      <c r="B267" s="5">
        <v>2022</v>
      </c>
      <c r="C267" s="5" t="s">
        <v>26</v>
      </c>
      <c r="D267" s="5" t="s">
        <v>64</v>
      </c>
      <c r="E267" s="10">
        <v>3.5000287566265375E-3</v>
      </c>
      <c r="F267" s="10">
        <v>7.0000575132530751E-3</v>
      </c>
      <c r="G267" s="10">
        <v>1.400011502650615E-2</v>
      </c>
      <c r="H267" s="10">
        <v>2.1000172539759224E-2</v>
      </c>
      <c r="I267" s="10">
        <v>2.80002300530123E-2</v>
      </c>
      <c r="J267" s="5"/>
    </row>
    <row r="268" spans="1:10" x14ac:dyDescent="0.3">
      <c r="A268" s="5"/>
      <c r="B268" s="5">
        <v>2022</v>
      </c>
      <c r="C268" s="5" t="s">
        <v>26</v>
      </c>
      <c r="D268" s="5" t="s">
        <v>65</v>
      </c>
      <c r="E268" s="10">
        <v>4.3750359457831716E-3</v>
      </c>
      <c r="F268" s="10">
        <v>8.7500718915663432E-3</v>
      </c>
      <c r="G268" s="10">
        <v>1.7500143783132686E-2</v>
      </c>
      <c r="H268" s="10">
        <v>2.625021567469903E-2</v>
      </c>
      <c r="I268" s="10">
        <v>3.5000287566265373E-2</v>
      </c>
      <c r="J268" s="5"/>
    </row>
    <row r="269" spans="1:10" x14ac:dyDescent="0.3">
      <c r="A269" s="5"/>
      <c r="B269" s="5">
        <v>2022</v>
      </c>
      <c r="C269" s="5" t="s">
        <v>4</v>
      </c>
      <c r="D269" s="5" t="s">
        <v>61</v>
      </c>
      <c r="E269" s="10">
        <v>0</v>
      </c>
      <c r="F269" s="10">
        <v>1.5482089109812062E-3</v>
      </c>
      <c r="G269" s="10">
        <v>3.0964178219624124E-3</v>
      </c>
      <c r="H269" s="10">
        <v>4.6446267329436179E-3</v>
      </c>
      <c r="I269" s="10">
        <v>6.1928356439248248E-3</v>
      </c>
      <c r="J269" s="5"/>
    </row>
    <row r="270" spans="1:10" x14ac:dyDescent="0.3">
      <c r="A270" s="5"/>
      <c r="B270" s="5">
        <v>2022</v>
      </c>
      <c r="C270" s="5" t="s">
        <v>4</v>
      </c>
      <c r="D270" s="5" t="s">
        <v>62</v>
      </c>
      <c r="E270" s="10">
        <v>1.5482089109812062E-3</v>
      </c>
      <c r="F270" s="10">
        <v>3.0964178219624124E-3</v>
      </c>
      <c r="G270" s="10">
        <v>6.1928356439248248E-3</v>
      </c>
      <c r="H270" s="10">
        <v>9.2892534658872358E-3</v>
      </c>
      <c r="I270" s="10">
        <v>1.238567128784965E-2</v>
      </c>
      <c r="J270" s="5"/>
    </row>
    <row r="271" spans="1:10" x14ac:dyDescent="0.3">
      <c r="A271" s="5"/>
      <c r="B271" s="5">
        <v>2022</v>
      </c>
      <c r="C271" s="5" t="s">
        <v>4</v>
      </c>
      <c r="D271" s="5" t="s">
        <v>63</v>
      </c>
      <c r="E271" s="10">
        <v>2.322313366471809E-3</v>
      </c>
      <c r="F271" s="10">
        <v>4.6446267329436179E-3</v>
      </c>
      <c r="G271" s="10">
        <v>9.2892534658872358E-3</v>
      </c>
      <c r="H271" s="10">
        <v>1.3933880198830855E-2</v>
      </c>
      <c r="I271" s="10">
        <v>1.8578506931774472E-2</v>
      </c>
      <c r="J271" s="5"/>
    </row>
    <row r="272" spans="1:10" x14ac:dyDescent="0.3">
      <c r="A272" s="5"/>
      <c r="B272" s="5">
        <v>2022</v>
      </c>
      <c r="C272" s="5" t="s">
        <v>4</v>
      </c>
      <c r="D272" s="5" t="s">
        <v>64</v>
      </c>
      <c r="E272" s="10">
        <v>3.0964178219624124E-3</v>
      </c>
      <c r="F272" s="10">
        <v>6.1928356439248248E-3</v>
      </c>
      <c r="G272" s="10">
        <v>1.238567128784965E-2</v>
      </c>
      <c r="H272" s="10">
        <v>1.8578506931774472E-2</v>
      </c>
      <c r="I272" s="10">
        <v>2.4771342575699299E-2</v>
      </c>
      <c r="J272" s="5"/>
    </row>
    <row r="273" spans="1:10" x14ac:dyDescent="0.3">
      <c r="A273" s="5"/>
      <c r="B273" s="5">
        <v>2022</v>
      </c>
      <c r="C273" s="5" t="s">
        <v>4</v>
      </c>
      <c r="D273" s="5" t="s">
        <v>65</v>
      </c>
      <c r="E273" s="10">
        <v>3.8705222774530154E-3</v>
      </c>
      <c r="F273" s="10">
        <v>7.7410445549060307E-3</v>
      </c>
      <c r="G273" s="10">
        <v>1.5482089109812061E-2</v>
      </c>
      <c r="H273" s="10">
        <v>2.3223133664718093E-2</v>
      </c>
      <c r="I273" s="10">
        <v>3.0964178219624123E-2</v>
      </c>
      <c r="J273" s="5"/>
    </row>
    <row r="274" spans="1:10" x14ac:dyDescent="0.3">
      <c r="A274" s="5"/>
      <c r="B274" s="5">
        <v>2022</v>
      </c>
      <c r="C274" s="5" t="s">
        <v>25</v>
      </c>
      <c r="D274" s="5" t="s">
        <v>61</v>
      </c>
      <c r="E274" s="10">
        <v>0</v>
      </c>
      <c r="F274" s="10">
        <v>1.558845653366947E-3</v>
      </c>
      <c r="G274" s="10">
        <v>3.1176913067338941E-3</v>
      </c>
      <c r="H274" s="10">
        <v>4.6765369601008411E-3</v>
      </c>
      <c r="I274" s="10">
        <v>6.2353826134677881E-3</v>
      </c>
      <c r="J274" s="5"/>
    </row>
    <row r="275" spans="1:10" x14ac:dyDescent="0.3">
      <c r="A275" s="5"/>
      <c r="B275" s="5">
        <v>2022</v>
      </c>
      <c r="C275" s="5" t="s">
        <v>25</v>
      </c>
      <c r="D275" s="5" t="s">
        <v>62</v>
      </c>
      <c r="E275" s="10">
        <v>1.558845653366947E-3</v>
      </c>
      <c r="F275" s="10">
        <v>3.1176913067338941E-3</v>
      </c>
      <c r="G275" s="10">
        <v>6.2353826134677881E-3</v>
      </c>
      <c r="H275" s="10">
        <v>9.3530739202016822E-3</v>
      </c>
      <c r="I275" s="10">
        <v>1.2470765226935576E-2</v>
      </c>
      <c r="J275" s="5"/>
    </row>
    <row r="276" spans="1:10" x14ac:dyDescent="0.3">
      <c r="A276" s="5"/>
      <c r="B276" s="5">
        <v>2022</v>
      </c>
      <c r="C276" s="5" t="s">
        <v>25</v>
      </c>
      <c r="D276" s="5" t="s">
        <v>63</v>
      </c>
      <c r="E276" s="10">
        <v>2.3382684800504205E-3</v>
      </c>
      <c r="F276" s="10">
        <v>4.6765369601008411E-3</v>
      </c>
      <c r="G276" s="10">
        <v>9.3530739202016822E-3</v>
      </c>
      <c r="H276" s="10">
        <v>1.4029610880302523E-2</v>
      </c>
      <c r="I276" s="10">
        <v>1.8706147840403364E-2</v>
      </c>
      <c r="J276" s="5"/>
    </row>
    <row r="277" spans="1:10" x14ac:dyDescent="0.3">
      <c r="A277" s="5"/>
      <c r="B277" s="5">
        <v>2022</v>
      </c>
      <c r="C277" s="5" t="s">
        <v>25</v>
      </c>
      <c r="D277" s="5" t="s">
        <v>64</v>
      </c>
      <c r="E277" s="10">
        <v>3.1176913067338941E-3</v>
      </c>
      <c r="F277" s="10">
        <v>6.2353826134677881E-3</v>
      </c>
      <c r="G277" s="10">
        <v>1.2470765226935576E-2</v>
      </c>
      <c r="H277" s="10">
        <v>1.8706147840403364E-2</v>
      </c>
      <c r="I277" s="10">
        <v>2.4941530453871152E-2</v>
      </c>
      <c r="J277" s="5"/>
    </row>
    <row r="278" spans="1:10" x14ac:dyDescent="0.3">
      <c r="A278" s="5"/>
      <c r="B278" s="5">
        <v>2022</v>
      </c>
      <c r="C278" s="5" t="s">
        <v>25</v>
      </c>
      <c r="D278" s="5" t="s">
        <v>65</v>
      </c>
      <c r="E278" s="10">
        <v>3.8971141334173676E-3</v>
      </c>
      <c r="F278" s="10">
        <v>7.7942282668347351E-3</v>
      </c>
      <c r="G278" s="10">
        <v>1.558845653366947E-2</v>
      </c>
      <c r="H278" s="10">
        <v>2.3382684800504205E-2</v>
      </c>
      <c r="I278" s="10">
        <v>3.1176913067338941E-2</v>
      </c>
      <c r="J278" s="5"/>
    </row>
    <row r="279" spans="1:10" x14ac:dyDescent="0.3">
      <c r="A279" s="5"/>
      <c r="B279" s="5">
        <v>2022</v>
      </c>
      <c r="C279" s="5" t="s">
        <v>5</v>
      </c>
      <c r="D279" s="5" t="s">
        <v>61</v>
      </c>
      <c r="E279" s="10">
        <v>0</v>
      </c>
      <c r="F279" s="10">
        <v>1.6878733617770412E-3</v>
      </c>
      <c r="G279" s="10">
        <v>3.3757467235540823E-3</v>
      </c>
      <c r="H279" s="10">
        <v>5.0636200853311228E-3</v>
      </c>
      <c r="I279" s="10">
        <v>6.7514934471081646E-3</v>
      </c>
      <c r="J279" s="5"/>
    </row>
    <row r="280" spans="1:10" x14ac:dyDescent="0.3">
      <c r="A280" s="5"/>
      <c r="B280" s="5">
        <v>2022</v>
      </c>
      <c r="C280" s="5" t="s">
        <v>5</v>
      </c>
      <c r="D280" s="5" t="s">
        <v>62</v>
      </c>
      <c r="E280" s="10">
        <v>1.6878733617770412E-3</v>
      </c>
      <c r="F280" s="10">
        <v>3.3757467235540823E-3</v>
      </c>
      <c r="G280" s="10">
        <v>6.7514934471081646E-3</v>
      </c>
      <c r="H280" s="10">
        <v>1.0127240170662246E-2</v>
      </c>
      <c r="I280" s="10">
        <v>1.3502986894216329E-2</v>
      </c>
      <c r="J280" s="5"/>
    </row>
    <row r="281" spans="1:10" x14ac:dyDescent="0.3">
      <c r="A281" s="5"/>
      <c r="B281" s="5">
        <v>2022</v>
      </c>
      <c r="C281" s="5" t="s">
        <v>5</v>
      </c>
      <c r="D281" s="5" t="s">
        <v>63</v>
      </c>
      <c r="E281" s="10">
        <v>2.5318100426655614E-3</v>
      </c>
      <c r="F281" s="10">
        <v>5.0636200853311228E-3</v>
      </c>
      <c r="G281" s="10">
        <v>1.0127240170662246E-2</v>
      </c>
      <c r="H281" s="10">
        <v>1.5190860255993371E-2</v>
      </c>
      <c r="I281" s="10">
        <v>2.0254480341324491E-2</v>
      </c>
      <c r="J281" s="5"/>
    </row>
    <row r="282" spans="1:10" x14ac:dyDescent="0.3">
      <c r="A282" s="5"/>
      <c r="B282" s="5">
        <v>2022</v>
      </c>
      <c r="C282" s="5" t="s">
        <v>5</v>
      </c>
      <c r="D282" s="5" t="s">
        <v>64</v>
      </c>
      <c r="E282" s="10">
        <v>3.3757467235540823E-3</v>
      </c>
      <c r="F282" s="10">
        <v>6.7514934471081646E-3</v>
      </c>
      <c r="G282" s="10">
        <v>1.3502986894216329E-2</v>
      </c>
      <c r="H282" s="10">
        <v>2.0254480341324491E-2</v>
      </c>
      <c r="I282" s="10">
        <v>2.7005973788432659E-2</v>
      </c>
      <c r="J282" s="5"/>
    </row>
    <row r="283" spans="1:10" x14ac:dyDescent="0.3">
      <c r="A283" s="5"/>
      <c r="B283" s="5">
        <v>2022</v>
      </c>
      <c r="C283" s="5" t="s">
        <v>5</v>
      </c>
      <c r="D283" s="5" t="s">
        <v>65</v>
      </c>
      <c r="E283" s="10">
        <v>4.2196834044426028E-3</v>
      </c>
      <c r="F283" s="10">
        <v>8.4393668088852056E-3</v>
      </c>
      <c r="G283" s="10">
        <v>1.6878733617770411E-2</v>
      </c>
      <c r="H283" s="10">
        <v>2.5318100426655617E-2</v>
      </c>
      <c r="I283" s="10">
        <v>3.3757467235540822E-2</v>
      </c>
      <c r="J283" s="5"/>
    </row>
    <row r="284" spans="1:10" x14ac:dyDescent="0.3">
      <c r="A284" s="5"/>
      <c r="B284" s="5">
        <v>2022</v>
      </c>
      <c r="C284" s="5" t="s">
        <v>6</v>
      </c>
      <c r="D284" s="5" t="s">
        <v>61</v>
      </c>
      <c r="E284" s="10">
        <v>0</v>
      </c>
      <c r="F284" s="10">
        <v>1.8341847989410331E-3</v>
      </c>
      <c r="G284" s="10">
        <v>3.6683695978820662E-3</v>
      </c>
      <c r="H284" s="10">
        <v>5.5025543968230985E-3</v>
      </c>
      <c r="I284" s="10">
        <v>7.3367391957641324E-3</v>
      </c>
      <c r="J284" s="5"/>
    </row>
    <row r="285" spans="1:10" x14ac:dyDescent="0.3">
      <c r="A285" s="5"/>
      <c r="B285" s="5">
        <v>2022</v>
      </c>
      <c r="C285" s="5" t="s">
        <v>6</v>
      </c>
      <c r="D285" s="5" t="s">
        <v>62</v>
      </c>
      <c r="E285" s="10">
        <v>1.8341847989410331E-3</v>
      </c>
      <c r="F285" s="10">
        <v>3.6683695978820662E-3</v>
      </c>
      <c r="G285" s="10">
        <v>7.3367391957641324E-3</v>
      </c>
      <c r="H285" s="10">
        <v>1.1005108793646197E-2</v>
      </c>
      <c r="I285" s="10">
        <v>1.4673478391528265E-2</v>
      </c>
      <c r="J285" s="5"/>
    </row>
    <row r="286" spans="1:10" x14ac:dyDescent="0.3">
      <c r="A286" s="5"/>
      <c r="B286" s="5">
        <v>2022</v>
      </c>
      <c r="C286" s="5" t="s">
        <v>6</v>
      </c>
      <c r="D286" s="5" t="s">
        <v>63</v>
      </c>
      <c r="E286" s="10">
        <v>2.7512771984115492E-3</v>
      </c>
      <c r="F286" s="10">
        <v>5.5025543968230985E-3</v>
      </c>
      <c r="G286" s="10">
        <v>1.1005108793646197E-2</v>
      </c>
      <c r="H286" s="10">
        <v>1.6507663190469295E-2</v>
      </c>
      <c r="I286" s="10">
        <v>2.2010217587292394E-2</v>
      </c>
      <c r="J286" s="5"/>
    </row>
    <row r="287" spans="1:10" x14ac:dyDescent="0.3">
      <c r="A287" s="5"/>
      <c r="B287" s="5">
        <v>2022</v>
      </c>
      <c r="C287" s="5" t="s">
        <v>6</v>
      </c>
      <c r="D287" s="5" t="s">
        <v>64</v>
      </c>
      <c r="E287" s="10">
        <v>3.6683695978820662E-3</v>
      </c>
      <c r="F287" s="10">
        <v>7.3367391957641324E-3</v>
      </c>
      <c r="G287" s="10">
        <v>1.4673478391528265E-2</v>
      </c>
      <c r="H287" s="10">
        <v>2.2010217587292394E-2</v>
      </c>
      <c r="I287" s="10">
        <v>2.934695678305653E-2</v>
      </c>
      <c r="J287" s="5"/>
    </row>
    <row r="288" spans="1:10" x14ac:dyDescent="0.3">
      <c r="A288" s="5"/>
      <c r="B288" s="5">
        <v>2022</v>
      </c>
      <c r="C288" s="5" t="s">
        <v>6</v>
      </c>
      <c r="D288" s="5" t="s">
        <v>65</v>
      </c>
      <c r="E288" s="10">
        <v>4.5854619973525823E-3</v>
      </c>
      <c r="F288" s="10">
        <v>9.1709239947051647E-3</v>
      </c>
      <c r="G288" s="10">
        <v>1.8341847989410329E-2</v>
      </c>
      <c r="H288" s="10">
        <v>2.7512771984115496E-2</v>
      </c>
      <c r="I288" s="10">
        <v>3.6683695978820659E-2</v>
      </c>
      <c r="J288" s="5"/>
    </row>
    <row r="289" spans="1:10" x14ac:dyDescent="0.3">
      <c r="A289" s="5"/>
      <c r="B289" s="5">
        <v>2022</v>
      </c>
      <c r="C289" s="5" t="s">
        <v>7</v>
      </c>
      <c r="D289" s="5" t="s">
        <v>61</v>
      </c>
      <c r="E289" s="10">
        <v>0</v>
      </c>
      <c r="F289" s="10">
        <v>1.6224749778336826E-3</v>
      </c>
      <c r="G289" s="10">
        <v>3.2449499556673651E-3</v>
      </c>
      <c r="H289" s="10">
        <v>4.8674249335010477E-3</v>
      </c>
      <c r="I289" s="10">
        <v>6.4898999113347303E-3</v>
      </c>
      <c r="J289" s="5"/>
    </row>
    <row r="290" spans="1:10" x14ac:dyDescent="0.3">
      <c r="A290" s="5"/>
      <c r="B290" s="5">
        <v>2022</v>
      </c>
      <c r="C290" s="5" t="s">
        <v>7</v>
      </c>
      <c r="D290" s="5" t="s">
        <v>62</v>
      </c>
      <c r="E290" s="10">
        <v>1.6224749778336826E-3</v>
      </c>
      <c r="F290" s="10">
        <v>3.2449499556673651E-3</v>
      </c>
      <c r="G290" s="10">
        <v>6.4898999113347303E-3</v>
      </c>
      <c r="H290" s="10">
        <v>9.7348498670020954E-3</v>
      </c>
      <c r="I290" s="10">
        <v>1.2979799822669461E-2</v>
      </c>
      <c r="J290" s="5"/>
    </row>
    <row r="291" spans="1:10" x14ac:dyDescent="0.3">
      <c r="A291" s="5"/>
      <c r="B291" s="5">
        <v>2022</v>
      </c>
      <c r="C291" s="5" t="s">
        <v>7</v>
      </c>
      <c r="D291" s="5" t="s">
        <v>63</v>
      </c>
      <c r="E291" s="10">
        <v>2.4337124667505238E-3</v>
      </c>
      <c r="F291" s="10">
        <v>4.8674249335010477E-3</v>
      </c>
      <c r="G291" s="10">
        <v>9.7348498670020954E-3</v>
      </c>
      <c r="H291" s="10">
        <v>1.4602274800503143E-2</v>
      </c>
      <c r="I291" s="10">
        <v>1.9469699734004191E-2</v>
      </c>
      <c r="J291" s="5"/>
    </row>
    <row r="292" spans="1:10" x14ac:dyDescent="0.3">
      <c r="A292" s="5"/>
      <c r="B292" s="5">
        <v>2022</v>
      </c>
      <c r="C292" s="5" t="s">
        <v>7</v>
      </c>
      <c r="D292" s="5" t="s">
        <v>64</v>
      </c>
      <c r="E292" s="10">
        <v>3.2449499556673651E-3</v>
      </c>
      <c r="F292" s="10">
        <v>6.4898999113347303E-3</v>
      </c>
      <c r="G292" s="10">
        <v>1.2979799822669461E-2</v>
      </c>
      <c r="H292" s="10">
        <v>1.9469699734004191E-2</v>
      </c>
      <c r="I292" s="10">
        <v>2.5959599645338921E-2</v>
      </c>
      <c r="J292" s="5"/>
    </row>
    <row r="293" spans="1:10" x14ac:dyDescent="0.3">
      <c r="A293" s="5"/>
      <c r="B293" s="5">
        <v>2022</v>
      </c>
      <c r="C293" s="5" t="s">
        <v>7</v>
      </c>
      <c r="D293" s="5" t="s">
        <v>65</v>
      </c>
      <c r="E293" s="10">
        <v>4.0561874445842064E-3</v>
      </c>
      <c r="F293" s="10">
        <v>8.1123748891684128E-3</v>
      </c>
      <c r="G293" s="10">
        <v>1.6224749778336826E-2</v>
      </c>
      <c r="H293" s="10">
        <v>2.433712466750524E-2</v>
      </c>
      <c r="I293" s="10">
        <v>3.2449499556673651E-2</v>
      </c>
      <c r="J293" s="5"/>
    </row>
    <row r="294" spans="1:10" x14ac:dyDescent="0.3">
      <c r="A294" s="5"/>
      <c r="B294" s="5">
        <v>2022</v>
      </c>
      <c r="C294" s="5" t="s">
        <v>24</v>
      </c>
      <c r="D294" s="5" t="s">
        <v>61</v>
      </c>
      <c r="E294" s="10">
        <v>0</v>
      </c>
      <c r="F294" s="10">
        <f>0.1*[1]INFORMACIÓN!$G$8</f>
        <v>1.9191180655951689E-3</v>
      </c>
      <c r="G294" s="10">
        <f>0.2*[1]INFORMACIÓN!$G$8</f>
        <v>3.8382361311903378E-3</v>
      </c>
      <c r="H294" s="10">
        <f>0.3*[1]INFORMACIÓN!$G$8</f>
        <v>5.7573541967855064E-3</v>
      </c>
      <c r="I294" s="10">
        <f>0.4*[1]INFORMACIÓN!$G$8</f>
        <v>7.6764722623806755E-3</v>
      </c>
      <c r="J294" s="5"/>
    </row>
    <row r="295" spans="1:10" x14ac:dyDescent="0.3">
      <c r="A295" s="5"/>
      <c r="B295" s="5">
        <v>2022</v>
      </c>
      <c r="C295" s="5" t="s">
        <v>24</v>
      </c>
      <c r="D295" s="5" t="s">
        <v>62</v>
      </c>
      <c r="E295" s="10">
        <f>0.1*[1]INFORMACIÓN!$G$8</f>
        <v>1.9191180655951689E-3</v>
      </c>
      <c r="F295" s="10">
        <f>0.2*[1]INFORMACIÓN!$G$8</f>
        <v>3.8382361311903378E-3</v>
      </c>
      <c r="G295" s="10">
        <f>0.4*[1]INFORMACIÓN!$G$8</f>
        <v>7.6764722623806755E-3</v>
      </c>
      <c r="H295" s="10">
        <f>0.6*[1]INFORMACIÓN!$G$8</f>
        <v>1.1514708393571013E-2</v>
      </c>
      <c r="I295" s="10">
        <f>0.8*[1]INFORMACIÓN!$G$8</f>
        <v>1.5352944524761351E-2</v>
      </c>
      <c r="J295" s="5"/>
    </row>
    <row r="296" spans="1:10" x14ac:dyDescent="0.3">
      <c r="A296" s="5"/>
      <c r="B296" s="5">
        <v>2022</v>
      </c>
      <c r="C296" s="5" t="s">
        <v>24</v>
      </c>
      <c r="D296" s="5" t="s">
        <v>63</v>
      </c>
      <c r="E296" s="10">
        <f>0.15*[1]INFORMACIÓN!$G$8</f>
        <v>2.8786770983927532E-3</v>
      </c>
      <c r="F296" s="10">
        <f>0.3*[1]INFORMACIÓN!$G$8</f>
        <v>5.7573541967855064E-3</v>
      </c>
      <c r="G296" s="10">
        <f>0.6*[1]INFORMACIÓN!$G$8</f>
        <v>1.1514708393571013E-2</v>
      </c>
      <c r="H296" s="10">
        <f>0.9*[1]INFORMACIÓN!$G$8</f>
        <v>1.7272062590356518E-2</v>
      </c>
      <c r="I296" s="10">
        <f>1.2*[1]INFORMACIÓN!$G$8</f>
        <v>2.3029416787142026E-2</v>
      </c>
      <c r="J296" s="5"/>
    </row>
    <row r="297" spans="1:10" x14ac:dyDescent="0.3">
      <c r="A297" s="5"/>
      <c r="B297" s="5">
        <v>2022</v>
      </c>
      <c r="C297" s="5" t="s">
        <v>24</v>
      </c>
      <c r="D297" s="5" t="s">
        <v>64</v>
      </c>
      <c r="E297" s="10">
        <f>0.2*[1]INFORMACIÓN!$G$8</f>
        <v>3.8382361311903378E-3</v>
      </c>
      <c r="F297" s="10">
        <f>0.4*[1]INFORMACIÓN!$G$8</f>
        <v>7.6764722623806755E-3</v>
      </c>
      <c r="G297" s="10">
        <f>0.8*[1]INFORMACIÓN!$G$8</f>
        <v>1.5352944524761351E-2</v>
      </c>
      <c r="H297" s="10">
        <f>1.2*[1]INFORMACIÓN!$G$8</f>
        <v>2.3029416787142026E-2</v>
      </c>
      <c r="I297" s="10">
        <f>1.6*[1]INFORMACIÓN!$G$8</f>
        <v>3.0705889049522702E-2</v>
      </c>
      <c r="J297" s="5"/>
    </row>
    <row r="298" spans="1:10" x14ac:dyDescent="0.3">
      <c r="A298" s="5"/>
      <c r="B298" s="5">
        <v>2022</v>
      </c>
      <c r="C298" s="5" t="s">
        <v>24</v>
      </c>
      <c r="D298" s="5" t="s">
        <v>65</v>
      </c>
      <c r="E298" s="10">
        <f>0.25*[1]INFORMACIÓN!$G$8</f>
        <v>4.7977951639879219E-3</v>
      </c>
      <c r="F298" s="10">
        <f>0.5*[1]INFORMACIÓN!$G$8</f>
        <v>9.5955903279758437E-3</v>
      </c>
      <c r="G298" s="10">
        <f>1*[1]INFORMACIÓN!$G$8</f>
        <v>1.9191180655951687E-2</v>
      </c>
      <c r="H298" s="10">
        <f>1.5*[1]INFORMACIÓN!$G$8</f>
        <v>2.8786770983927533E-2</v>
      </c>
      <c r="I298" s="10">
        <f>2*[1]INFORMACIÓN!$G$8</f>
        <v>3.8382361311903375E-2</v>
      </c>
      <c r="J298" s="5"/>
    </row>
    <row r="299" spans="1:10" x14ac:dyDescent="0.3">
      <c r="A299" s="5"/>
      <c r="B299" s="5">
        <v>2022</v>
      </c>
      <c r="C299" s="5" t="s">
        <v>23</v>
      </c>
      <c r="D299" s="5" t="s">
        <v>61</v>
      </c>
      <c r="E299" s="10">
        <v>0</v>
      </c>
      <c r="F299" s="10">
        <v>1.8325224662192659E-3</v>
      </c>
      <c r="G299" s="10">
        <v>3.6650449324385319E-3</v>
      </c>
      <c r="H299" s="10">
        <v>5.4975673986577978E-3</v>
      </c>
      <c r="I299" s="10">
        <v>7.3300898648770638E-3</v>
      </c>
      <c r="J299" s="5"/>
    </row>
    <row r="300" spans="1:10" x14ac:dyDescent="0.3">
      <c r="A300" s="5"/>
      <c r="B300" s="5">
        <v>2022</v>
      </c>
      <c r="C300" s="5" t="s">
        <v>23</v>
      </c>
      <c r="D300" s="5" t="s">
        <v>62</v>
      </c>
      <c r="E300" s="10">
        <v>1.8325224662192659E-3</v>
      </c>
      <c r="F300" s="10">
        <v>3.6650449324385319E-3</v>
      </c>
      <c r="G300" s="10">
        <v>7.3300898648770638E-3</v>
      </c>
      <c r="H300" s="10">
        <v>1.0995134797315596E-2</v>
      </c>
      <c r="I300" s="10">
        <v>1.4660179729754128E-2</v>
      </c>
      <c r="J300" s="5"/>
    </row>
    <row r="301" spans="1:10" x14ac:dyDescent="0.3">
      <c r="A301" s="5"/>
      <c r="B301" s="5">
        <v>2022</v>
      </c>
      <c r="C301" s="5" t="s">
        <v>23</v>
      </c>
      <c r="D301" s="5" t="s">
        <v>63</v>
      </c>
      <c r="E301" s="10">
        <v>2.7487836993288989E-3</v>
      </c>
      <c r="F301" s="10">
        <v>5.4975673986577978E-3</v>
      </c>
      <c r="G301" s="10">
        <v>1.0995134797315596E-2</v>
      </c>
      <c r="H301" s="10">
        <v>1.6492702195973395E-2</v>
      </c>
      <c r="I301" s="10">
        <v>2.1990269594631191E-2</v>
      </c>
      <c r="J301" s="5"/>
    </row>
    <row r="302" spans="1:10" x14ac:dyDescent="0.3">
      <c r="A302" s="5"/>
      <c r="B302" s="5">
        <v>2022</v>
      </c>
      <c r="C302" s="5" t="s">
        <v>23</v>
      </c>
      <c r="D302" s="5" t="s">
        <v>64</v>
      </c>
      <c r="E302" s="10">
        <v>3.6650449324385319E-3</v>
      </c>
      <c r="F302" s="10">
        <v>7.3300898648770638E-3</v>
      </c>
      <c r="G302" s="10">
        <v>1.4660179729754128E-2</v>
      </c>
      <c r="H302" s="10">
        <v>2.1990269594631191E-2</v>
      </c>
      <c r="I302" s="10">
        <v>2.9320359459508255E-2</v>
      </c>
      <c r="J302" s="5"/>
    </row>
    <row r="303" spans="1:10" x14ac:dyDescent="0.3">
      <c r="A303" s="5"/>
      <c r="B303" s="5">
        <v>2022</v>
      </c>
      <c r="C303" s="5" t="s">
        <v>23</v>
      </c>
      <c r="D303" s="5" t="s">
        <v>65</v>
      </c>
      <c r="E303" s="10">
        <v>4.5813061655481649E-3</v>
      </c>
      <c r="F303" s="10">
        <v>9.1626123310963297E-3</v>
      </c>
      <c r="G303" s="10">
        <v>1.8325224662192659E-2</v>
      </c>
      <c r="H303" s="10">
        <v>2.7487836993288987E-2</v>
      </c>
      <c r="I303" s="10">
        <v>3.6650449324385319E-2</v>
      </c>
      <c r="J303" s="5"/>
    </row>
    <row r="304" spans="1:10" x14ac:dyDescent="0.3">
      <c r="A304" s="5"/>
      <c r="B304" s="5">
        <v>2022</v>
      </c>
      <c r="C304" s="5" t="s">
        <v>0</v>
      </c>
      <c r="D304" s="5" t="s">
        <v>61</v>
      </c>
      <c r="E304" s="10">
        <v>0</v>
      </c>
      <c r="F304" s="10">
        <f>0.1*[2]INFORMACIÓN!$G$8</f>
        <v>1.98671552080903E-3</v>
      </c>
      <c r="G304" s="10">
        <f>0.2*[2]INFORMACIÓN!$G$8</f>
        <v>3.9734310416180601E-3</v>
      </c>
      <c r="H304" s="10">
        <f>0.3*[2]INFORMACIÓN!$G$8</f>
        <v>5.9601465624270896E-3</v>
      </c>
      <c r="I304" s="10">
        <f>0.4*[2]INFORMACIÓN!$G$8</f>
        <v>7.9468620832361201E-3</v>
      </c>
      <c r="J304" s="5"/>
    </row>
    <row r="305" spans="1:10" x14ac:dyDescent="0.3">
      <c r="A305" s="5"/>
      <c r="B305" s="5">
        <v>2022</v>
      </c>
      <c r="C305" s="5" t="s">
        <v>0</v>
      </c>
      <c r="D305" s="5" t="s">
        <v>62</v>
      </c>
      <c r="E305" s="10">
        <f>0.1*[2]INFORMACIÓN!$G$8</f>
        <v>1.98671552080903E-3</v>
      </c>
      <c r="F305" s="10">
        <f>0.2*[2]INFORMACIÓN!$G$8</f>
        <v>3.9734310416180601E-3</v>
      </c>
      <c r="G305" s="10">
        <f>0.4*[2]INFORMACIÓN!$G$8</f>
        <v>7.9468620832361201E-3</v>
      </c>
      <c r="H305" s="10">
        <f>0.6*[2]INFORMACIÓN!$G$8</f>
        <v>1.1920293124854179E-2</v>
      </c>
      <c r="I305" s="10">
        <f>0.8*[2]INFORMACIÓN!$G$8</f>
        <v>1.589372416647224E-2</v>
      </c>
      <c r="J305" s="5"/>
    </row>
    <row r="306" spans="1:10" x14ac:dyDescent="0.3">
      <c r="A306" s="5"/>
      <c r="B306" s="5">
        <v>2022</v>
      </c>
      <c r="C306" s="5" t="s">
        <v>0</v>
      </c>
      <c r="D306" s="5" t="s">
        <v>63</v>
      </c>
      <c r="E306" s="10">
        <f>0.15*[2]INFORMACIÓN!$G$8</f>
        <v>2.9800732812135448E-3</v>
      </c>
      <c r="F306" s="10">
        <f>0.3*[2]INFORMACIÓN!$G$8</f>
        <v>5.9601465624270896E-3</v>
      </c>
      <c r="G306" s="10">
        <f>0.6*[2]INFORMACIÓN!$G$8</f>
        <v>1.1920293124854179E-2</v>
      </c>
      <c r="H306" s="10">
        <f>0.9*[2]INFORMACIÓN!$G$8</f>
        <v>1.7880439687281272E-2</v>
      </c>
      <c r="I306" s="10">
        <f>1.2*[2]INFORMACIÓN!$G$8</f>
        <v>2.3840586249708359E-2</v>
      </c>
      <c r="J306" s="5"/>
    </row>
    <row r="307" spans="1:10" x14ac:dyDescent="0.3">
      <c r="A307" s="5"/>
      <c r="B307" s="5">
        <v>2022</v>
      </c>
      <c r="C307" s="5" t="s">
        <v>0</v>
      </c>
      <c r="D307" s="5" t="s">
        <v>64</v>
      </c>
      <c r="E307" s="10">
        <f>0.2*[2]INFORMACIÓN!$G$8</f>
        <v>3.9734310416180601E-3</v>
      </c>
      <c r="F307" s="10">
        <f>0.4*[2]INFORMACIÓN!$G$8</f>
        <v>7.9468620832361201E-3</v>
      </c>
      <c r="G307" s="10">
        <f>0.8*[2]INFORMACIÓN!$G$8</f>
        <v>1.589372416647224E-2</v>
      </c>
      <c r="H307" s="10">
        <f>1.2*[2]INFORMACIÓN!$G$8</f>
        <v>2.3840586249708359E-2</v>
      </c>
      <c r="I307" s="10">
        <f>1.6*[2]INFORMACIÓN!$G$8</f>
        <v>3.178744833294448E-2</v>
      </c>
      <c r="J307" s="5"/>
    </row>
    <row r="308" spans="1:10" x14ac:dyDescent="0.3">
      <c r="A308" s="5"/>
      <c r="B308" s="5">
        <v>2022</v>
      </c>
      <c r="C308" s="5" t="s">
        <v>0</v>
      </c>
      <c r="D308" s="5" t="s">
        <v>65</v>
      </c>
      <c r="E308" s="10">
        <f>0.25*[2]INFORMACIÓN!$G$8</f>
        <v>4.9667888020225748E-3</v>
      </c>
      <c r="F308" s="10">
        <f>0.5*[2]INFORMACIÓN!$G$8</f>
        <v>9.9335776040451497E-3</v>
      </c>
      <c r="G308" s="10">
        <f>1*[2]INFORMACIÓN!$G$8</f>
        <v>1.9867155208090299E-2</v>
      </c>
      <c r="H308" s="10">
        <f>1.5*[2]INFORMACIÓN!$G$8</f>
        <v>2.9800732812135449E-2</v>
      </c>
      <c r="I308" s="10">
        <f>2*[2]INFORMACIÓN!$G$8</f>
        <v>3.9734310416180599E-2</v>
      </c>
      <c r="J308" s="5"/>
    </row>
    <row r="309" spans="1:10" x14ac:dyDescent="0.3">
      <c r="A309" s="5"/>
      <c r="B309" s="5">
        <v>2022</v>
      </c>
      <c r="C309" s="5" t="s">
        <v>1</v>
      </c>
      <c r="D309" s="5" t="s">
        <v>61</v>
      </c>
      <c r="E309" s="10">
        <v>0</v>
      </c>
      <c r="F309" s="10">
        <v>2.0085812450795003E-3</v>
      </c>
      <c r="G309" s="10">
        <v>4.0171624901590005E-3</v>
      </c>
      <c r="H309" s="10">
        <v>6.0257437352385012E-3</v>
      </c>
      <c r="I309" s="10">
        <v>8.0343249803180011E-3</v>
      </c>
      <c r="J309" s="5"/>
    </row>
    <row r="310" spans="1:10" x14ac:dyDescent="0.3">
      <c r="A310" s="5"/>
      <c r="B310" s="5">
        <v>2022</v>
      </c>
      <c r="C310" s="5" t="s">
        <v>1</v>
      </c>
      <c r="D310" s="5" t="s">
        <v>62</v>
      </c>
      <c r="E310" s="10">
        <v>2.0085812450795003E-3</v>
      </c>
      <c r="F310" s="10">
        <v>4.0171624901590005E-3</v>
      </c>
      <c r="G310" s="10">
        <v>8.0343249803180011E-3</v>
      </c>
      <c r="H310" s="10">
        <v>1.2051487470477002E-2</v>
      </c>
      <c r="I310" s="10">
        <v>1.6068649960636002E-2</v>
      </c>
      <c r="J310" s="5"/>
    </row>
    <row r="311" spans="1:10" x14ac:dyDescent="0.3">
      <c r="A311" s="5"/>
      <c r="B311" s="5">
        <v>2022</v>
      </c>
      <c r="C311" s="5" t="s">
        <v>1</v>
      </c>
      <c r="D311" s="5" t="s">
        <v>63</v>
      </c>
      <c r="E311" s="10">
        <v>3.0128718676192506E-3</v>
      </c>
      <c r="F311" s="10">
        <v>6.0257437352385012E-3</v>
      </c>
      <c r="G311" s="10">
        <v>1.2051487470477002E-2</v>
      </c>
      <c r="H311" s="10">
        <v>1.8077231205715503E-2</v>
      </c>
      <c r="I311" s="10">
        <v>2.4102974940954005E-2</v>
      </c>
      <c r="J311" s="5"/>
    </row>
    <row r="312" spans="1:10" x14ac:dyDescent="0.3">
      <c r="A312" s="5"/>
      <c r="B312" s="5">
        <v>2022</v>
      </c>
      <c r="C312" s="5" t="s">
        <v>1</v>
      </c>
      <c r="D312" s="5" t="s">
        <v>64</v>
      </c>
      <c r="E312" s="10">
        <v>4.0171624901590005E-3</v>
      </c>
      <c r="F312" s="10">
        <v>8.0343249803180011E-3</v>
      </c>
      <c r="G312" s="10">
        <v>1.6068649960636002E-2</v>
      </c>
      <c r="H312" s="10">
        <v>2.4102974940954005E-2</v>
      </c>
      <c r="I312" s="10">
        <v>3.2137299921272004E-2</v>
      </c>
      <c r="J312" s="5"/>
    </row>
    <row r="313" spans="1:10" x14ac:dyDescent="0.3">
      <c r="A313" s="5"/>
      <c r="B313" s="5">
        <v>2022</v>
      </c>
      <c r="C313" s="5" t="s">
        <v>1</v>
      </c>
      <c r="D313" s="5" t="s">
        <v>65</v>
      </c>
      <c r="E313" s="10">
        <v>5.0214531126987509E-3</v>
      </c>
      <c r="F313" s="10">
        <v>1.0042906225397502E-2</v>
      </c>
      <c r="G313" s="10">
        <v>2.0085812450795004E-2</v>
      </c>
      <c r="H313" s="10">
        <v>3.0128718676192504E-2</v>
      </c>
      <c r="I313" s="10">
        <v>4.0171624901590007E-2</v>
      </c>
      <c r="J313" s="5"/>
    </row>
    <row r="314" spans="1:10" x14ac:dyDescent="0.3">
      <c r="A314" s="5"/>
      <c r="B314" s="5">
        <v>2022</v>
      </c>
      <c r="C314" s="5" t="s">
        <v>2</v>
      </c>
      <c r="D314" s="5" t="s">
        <v>61</v>
      </c>
      <c r="E314" s="10">
        <v>0</v>
      </c>
      <c r="F314" s="10">
        <f>0.1*[3]INFORMACIÓN!$G$8</f>
        <v>1.7660694124501137E-3</v>
      </c>
      <c r="G314" s="10">
        <f>0.2*[3]INFORMACIÓN!$G$8</f>
        <v>3.5321388249002273E-3</v>
      </c>
      <c r="H314" s="10">
        <f>0.3*[3]INFORMACIÓN!$G$8</f>
        <v>5.2982082373503403E-3</v>
      </c>
      <c r="I314" s="10">
        <f>0.4*[3]INFORMACIÓN!$G$8</f>
        <v>7.0642776498004546E-3</v>
      </c>
      <c r="J314" s="5"/>
    </row>
    <row r="315" spans="1:10" x14ac:dyDescent="0.3">
      <c r="A315" s="5"/>
      <c r="B315" s="5">
        <v>2022</v>
      </c>
      <c r="C315" s="5" t="s">
        <v>2</v>
      </c>
      <c r="D315" s="5" t="s">
        <v>62</v>
      </c>
      <c r="E315" s="10">
        <f>0.1*[3]INFORMACIÓN!$G$8</f>
        <v>1.7660694124501137E-3</v>
      </c>
      <c r="F315" s="10">
        <f>0.2*[3]INFORMACIÓN!$G$8</f>
        <v>3.5321388249002273E-3</v>
      </c>
      <c r="G315" s="10">
        <f>0.4*[3]INFORMACIÓN!$G$8</f>
        <v>7.0642776498004546E-3</v>
      </c>
      <c r="H315" s="10">
        <f>0.6*[3]INFORMACIÓN!$G$8</f>
        <v>1.0596416474700681E-2</v>
      </c>
      <c r="I315" s="10">
        <f>0.8*[3]INFORMACIÓN!$G$8</f>
        <v>1.4128555299600909E-2</v>
      </c>
      <c r="J315" s="5"/>
    </row>
    <row r="316" spans="1:10" x14ac:dyDescent="0.3">
      <c r="A316" s="5"/>
      <c r="B316" s="5">
        <v>2022</v>
      </c>
      <c r="C316" s="5" t="s">
        <v>2</v>
      </c>
      <c r="D316" s="5" t="s">
        <v>63</v>
      </c>
      <c r="E316" s="10">
        <f>0.15*[3]INFORMACIÓN!$G$8</f>
        <v>2.6491041186751702E-3</v>
      </c>
      <c r="F316" s="10">
        <f>0.3*[3]INFORMACIÓN!$G$8</f>
        <v>5.2982082373503403E-3</v>
      </c>
      <c r="G316" s="10">
        <f>0.6*[3]INFORMACIÓN!$G$8</f>
        <v>1.0596416474700681E-2</v>
      </c>
      <c r="H316" s="10">
        <f>0.9*[3]INFORMACIÓN!$G$8</f>
        <v>1.5894624712051022E-2</v>
      </c>
      <c r="I316" s="10">
        <f>1.2*[3]INFORMACIÓN!$G$8</f>
        <v>2.1192832949401361E-2</v>
      </c>
      <c r="J316" s="5"/>
    </row>
    <row r="317" spans="1:10" x14ac:dyDescent="0.3">
      <c r="A317" s="5"/>
      <c r="B317" s="5">
        <v>2022</v>
      </c>
      <c r="C317" s="5" t="s">
        <v>2</v>
      </c>
      <c r="D317" s="5" t="s">
        <v>64</v>
      </c>
      <c r="E317" s="10">
        <f>0.2*[3]INFORMACIÓN!$G$8</f>
        <v>3.5321388249002273E-3</v>
      </c>
      <c r="F317" s="10">
        <f>0.4*[3]INFORMACIÓN!$G$8</f>
        <v>7.0642776498004546E-3</v>
      </c>
      <c r="G317" s="10">
        <f>0.8*[3]INFORMACIÓN!$G$8</f>
        <v>1.4128555299600909E-2</v>
      </c>
      <c r="H317" s="10">
        <f>1.2*[3]INFORMACIÓN!$G$8</f>
        <v>2.1192832949401361E-2</v>
      </c>
      <c r="I317" s="10">
        <f>1.6*[3]INFORMACIÓN!$G$8</f>
        <v>2.8257110599201819E-2</v>
      </c>
      <c r="J317" s="5"/>
    </row>
    <row r="318" spans="1:10" x14ac:dyDescent="0.3">
      <c r="A318" s="5"/>
      <c r="B318" s="5">
        <v>2022</v>
      </c>
      <c r="C318" s="5" t="s">
        <v>2</v>
      </c>
      <c r="D318" s="5" t="s">
        <v>65</v>
      </c>
      <c r="E318" s="10">
        <f>0.25*[3]INFORMACIÓN!$G$8</f>
        <v>4.415173531125284E-3</v>
      </c>
      <c r="F318" s="10">
        <f>0.5*[3]INFORMACIÓN!$G$8</f>
        <v>8.8303470622505681E-3</v>
      </c>
      <c r="G318" s="10">
        <f>1*[3]INFORMACIÓN!$G$8</f>
        <v>1.7660694124501136E-2</v>
      </c>
      <c r="H318" s="10">
        <f>1.5*[3]INFORMACIÓN!$G$8</f>
        <v>2.6491041186751704E-2</v>
      </c>
      <c r="I318" s="10">
        <f>2*[3]INFORMACIÓN!$G$8</f>
        <v>3.5321388249002272E-2</v>
      </c>
      <c r="J318" s="5"/>
    </row>
    <row r="319" spans="1:10" x14ac:dyDescent="0.3">
      <c r="A319" s="5"/>
      <c r="B319" s="5">
        <v>2023</v>
      </c>
      <c r="C319" s="5" t="s">
        <v>40</v>
      </c>
      <c r="D319" s="5" t="s">
        <v>61</v>
      </c>
      <c r="E319" s="10">
        <v>0</v>
      </c>
      <c r="F319" s="10">
        <v>1.8384201686253408E-3</v>
      </c>
      <c r="G319" s="10">
        <v>3.6768403372506816E-3</v>
      </c>
      <c r="H319" s="10">
        <v>5.5152605058760218E-3</v>
      </c>
      <c r="I319" s="10">
        <v>7.3536806745013632E-3</v>
      </c>
      <c r="J319" s="5"/>
    </row>
    <row r="320" spans="1:10" x14ac:dyDescent="0.3">
      <c r="A320" s="5"/>
      <c r="B320" s="5">
        <v>2023</v>
      </c>
      <c r="C320" s="5" t="s">
        <v>40</v>
      </c>
      <c r="D320" s="5" t="s">
        <v>62</v>
      </c>
      <c r="E320" s="10">
        <v>1.8384201686253408E-3</v>
      </c>
      <c r="F320" s="10">
        <v>3.6768403372506816E-3</v>
      </c>
      <c r="G320" s="10">
        <v>7.3536806745013632E-3</v>
      </c>
      <c r="H320" s="10">
        <v>1.1030521011752044E-2</v>
      </c>
      <c r="I320" s="10">
        <v>1.4707361349002726E-2</v>
      </c>
      <c r="J320" s="5"/>
    </row>
    <row r="321" spans="1:10" x14ac:dyDescent="0.3">
      <c r="A321" s="5"/>
      <c r="B321" s="5">
        <v>2023</v>
      </c>
      <c r="C321" s="5" t="s">
        <v>40</v>
      </c>
      <c r="D321" s="5" t="s">
        <v>63</v>
      </c>
      <c r="E321" s="10">
        <v>2.7576302529380109E-3</v>
      </c>
      <c r="F321" s="10">
        <v>5.5152605058760218E-3</v>
      </c>
      <c r="G321" s="10">
        <v>1.1030521011752044E-2</v>
      </c>
      <c r="H321" s="10">
        <v>1.6545781517628068E-2</v>
      </c>
      <c r="I321" s="10">
        <v>2.2061042023504087E-2</v>
      </c>
      <c r="J321" s="5"/>
    </row>
    <row r="322" spans="1:10" x14ac:dyDescent="0.3">
      <c r="A322" s="5"/>
      <c r="B322" s="5">
        <v>2023</v>
      </c>
      <c r="C322" s="5" t="s">
        <v>40</v>
      </c>
      <c r="D322" s="5" t="s">
        <v>64</v>
      </c>
      <c r="E322" s="10">
        <v>3.6768403372506816E-3</v>
      </c>
      <c r="F322" s="10">
        <v>7.3536806745013632E-3</v>
      </c>
      <c r="G322" s="10">
        <v>1.4707361349002726E-2</v>
      </c>
      <c r="H322" s="10">
        <v>2.2061042023504087E-2</v>
      </c>
      <c r="I322" s="10">
        <v>2.9414722698005453E-2</v>
      </c>
      <c r="J322" s="5"/>
    </row>
    <row r="323" spans="1:10" x14ac:dyDescent="0.3">
      <c r="A323" s="5"/>
      <c r="B323" s="5">
        <v>2023</v>
      </c>
      <c r="C323" s="5" t="s">
        <v>40</v>
      </c>
      <c r="D323" s="5" t="s">
        <v>65</v>
      </c>
      <c r="E323" s="10">
        <v>4.5960504215633519E-3</v>
      </c>
      <c r="F323" s="10">
        <v>9.1921008431267038E-3</v>
      </c>
      <c r="G323" s="10">
        <v>1.8384201686253408E-2</v>
      </c>
      <c r="H323" s="10">
        <v>2.7576302529380113E-2</v>
      </c>
      <c r="I323" s="10">
        <v>3.6768403372506815E-2</v>
      </c>
      <c r="J323" s="5"/>
    </row>
    <row r="324" spans="1:10" x14ac:dyDescent="0.3">
      <c r="A324" s="5"/>
      <c r="B324" s="5">
        <v>2023</v>
      </c>
      <c r="C324" s="5" t="s">
        <v>26</v>
      </c>
      <c r="D324" s="5" t="s">
        <v>61</v>
      </c>
      <c r="E324" s="10">
        <v>0</v>
      </c>
      <c r="F324" s="10">
        <v>1.7103080945302608E-3</v>
      </c>
      <c r="G324" s="10">
        <v>3.4206161890605216E-3</v>
      </c>
      <c r="H324" s="10">
        <v>5.1309242835907822E-3</v>
      </c>
      <c r="I324" s="10">
        <v>6.8412323781210432E-3</v>
      </c>
      <c r="J324" s="5"/>
    </row>
    <row r="325" spans="1:10" x14ac:dyDescent="0.3">
      <c r="A325" s="5"/>
      <c r="B325" s="5">
        <v>2023</v>
      </c>
      <c r="C325" s="5" t="s">
        <v>26</v>
      </c>
      <c r="D325" s="5" t="s">
        <v>62</v>
      </c>
      <c r="E325" s="10">
        <v>1.7103080945302608E-3</v>
      </c>
      <c r="F325" s="10">
        <v>3.4206161890605216E-3</v>
      </c>
      <c r="G325" s="10">
        <v>6.8412323781210432E-3</v>
      </c>
      <c r="H325" s="10">
        <v>1.0261848567181564E-2</v>
      </c>
      <c r="I325" s="10">
        <v>1.3682464756242086E-2</v>
      </c>
      <c r="J325" s="5"/>
    </row>
    <row r="326" spans="1:10" x14ac:dyDescent="0.3">
      <c r="A326" s="5"/>
      <c r="B326" s="5">
        <v>2023</v>
      </c>
      <c r="C326" s="5" t="s">
        <v>26</v>
      </c>
      <c r="D326" s="5" t="s">
        <v>63</v>
      </c>
      <c r="E326" s="10">
        <v>2.5654621417953911E-3</v>
      </c>
      <c r="F326" s="10">
        <v>5.1309242835907822E-3</v>
      </c>
      <c r="G326" s="10">
        <v>1.0261848567181564E-2</v>
      </c>
      <c r="H326" s="10">
        <v>1.5392772850772346E-2</v>
      </c>
      <c r="I326" s="10">
        <v>2.0523697134363129E-2</v>
      </c>
      <c r="J326" s="5"/>
    </row>
    <row r="327" spans="1:10" x14ac:dyDescent="0.3">
      <c r="A327" s="5"/>
      <c r="B327" s="5">
        <v>2023</v>
      </c>
      <c r="C327" s="5" t="s">
        <v>26</v>
      </c>
      <c r="D327" s="5" t="s">
        <v>64</v>
      </c>
      <c r="E327" s="10">
        <v>3.4206161890605216E-3</v>
      </c>
      <c r="F327" s="10">
        <v>6.8412323781210432E-3</v>
      </c>
      <c r="G327" s="10">
        <v>1.3682464756242086E-2</v>
      </c>
      <c r="H327" s="10">
        <v>2.0523697134363129E-2</v>
      </c>
      <c r="I327" s="10">
        <v>2.7364929512484173E-2</v>
      </c>
      <c r="J327" s="5"/>
    </row>
    <row r="328" spans="1:10" x14ac:dyDescent="0.3">
      <c r="A328" s="5"/>
      <c r="B328" s="5">
        <v>2023</v>
      </c>
      <c r="C328" s="5" t="s">
        <v>26</v>
      </c>
      <c r="D328" s="5" t="s">
        <v>65</v>
      </c>
      <c r="E328" s="10">
        <v>4.2757702363256517E-3</v>
      </c>
      <c r="F328" s="10">
        <v>8.5515404726513033E-3</v>
      </c>
      <c r="G328" s="10">
        <v>1.7103080945302607E-2</v>
      </c>
      <c r="H328" s="10">
        <v>2.565462141795391E-2</v>
      </c>
      <c r="I328" s="10">
        <v>3.4206161890605213E-2</v>
      </c>
      <c r="J328" s="5"/>
    </row>
    <row r="329" spans="1:10" x14ac:dyDescent="0.3">
      <c r="A329" s="5"/>
      <c r="B329" s="5">
        <v>2023</v>
      </c>
      <c r="C329" s="5" t="s">
        <v>4</v>
      </c>
      <c r="D329" s="5" t="s">
        <v>61</v>
      </c>
      <c r="E329" s="10">
        <v>0</v>
      </c>
      <c r="F329" s="10">
        <v>1.8427606397039811E-3</v>
      </c>
      <c r="G329" s="10">
        <v>3.6855212794079622E-3</v>
      </c>
      <c r="H329" s="10">
        <v>5.5282819191119431E-3</v>
      </c>
      <c r="I329" s="10">
        <v>7.3710425588159245E-3</v>
      </c>
      <c r="J329" s="5"/>
    </row>
    <row r="330" spans="1:10" x14ac:dyDescent="0.3">
      <c r="A330" s="5"/>
      <c r="B330" s="5">
        <v>2023</v>
      </c>
      <c r="C330" s="5" t="s">
        <v>4</v>
      </c>
      <c r="D330" s="5" t="s">
        <v>62</v>
      </c>
      <c r="E330" s="10">
        <v>1.8427606397039811E-3</v>
      </c>
      <c r="F330" s="10">
        <v>3.6855212794079622E-3</v>
      </c>
      <c r="G330" s="10">
        <v>7.3710425588159245E-3</v>
      </c>
      <c r="H330" s="10">
        <v>1.1056563838223886E-2</v>
      </c>
      <c r="I330" s="10">
        <v>1.4742085117631849E-2</v>
      </c>
      <c r="J330" s="5"/>
    </row>
    <row r="331" spans="1:10" x14ac:dyDescent="0.3">
      <c r="A331" s="5"/>
      <c r="B331" s="5">
        <v>2023</v>
      </c>
      <c r="C331" s="5" t="s">
        <v>4</v>
      </c>
      <c r="D331" s="5" t="s">
        <v>63</v>
      </c>
      <c r="E331" s="10">
        <v>2.7641409595559716E-3</v>
      </c>
      <c r="F331" s="10">
        <v>5.5282819191119431E-3</v>
      </c>
      <c r="G331" s="10">
        <v>1.1056563838223886E-2</v>
      </c>
      <c r="H331" s="10">
        <v>1.658484575733583E-2</v>
      </c>
      <c r="I331" s="10">
        <v>2.2113127676447773E-2</v>
      </c>
      <c r="J331" s="5"/>
    </row>
    <row r="332" spans="1:10" x14ac:dyDescent="0.3">
      <c r="A332" s="5"/>
      <c r="B332" s="5">
        <v>2023</v>
      </c>
      <c r="C332" s="5" t="s">
        <v>4</v>
      </c>
      <c r="D332" s="5" t="s">
        <v>64</v>
      </c>
      <c r="E332" s="10">
        <v>3.6855212794079622E-3</v>
      </c>
      <c r="F332" s="10">
        <v>7.3710425588159245E-3</v>
      </c>
      <c r="G332" s="10">
        <v>1.4742085117631849E-2</v>
      </c>
      <c r="H332" s="10">
        <v>2.2113127676447773E-2</v>
      </c>
      <c r="I332" s="10">
        <v>2.9484170235263698E-2</v>
      </c>
      <c r="J332" s="5"/>
    </row>
    <row r="333" spans="1:10" x14ac:dyDescent="0.3">
      <c r="A333" s="5"/>
      <c r="B333" s="5">
        <v>2023</v>
      </c>
      <c r="C333" s="5" t="s">
        <v>4</v>
      </c>
      <c r="D333" s="5" t="s">
        <v>65</v>
      </c>
      <c r="E333" s="10">
        <v>4.6069015992599525E-3</v>
      </c>
      <c r="F333" s="10">
        <v>9.213803198519905E-3</v>
      </c>
      <c r="G333" s="10">
        <v>1.842760639703981E-2</v>
      </c>
      <c r="H333" s="10">
        <v>2.7641409595559715E-2</v>
      </c>
      <c r="I333" s="10">
        <v>3.685521279407962E-2</v>
      </c>
      <c r="J333" s="5"/>
    </row>
    <row r="334" spans="1:10" x14ac:dyDescent="0.3">
      <c r="A334" s="5"/>
      <c r="B334" s="5">
        <v>2023</v>
      </c>
      <c r="C334" s="5" t="s">
        <v>25</v>
      </c>
      <c r="D334" s="5" t="s">
        <v>61</v>
      </c>
      <c r="E334" s="10">
        <v>0</v>
      </c>
      <c r="F334" s="10">
        <v>1.8162949926301187E-3</v>
      </c>
      <c r="G334" s="10">
        <v>3.6325899852602374E-3</v>
      </c>
      <c r="H334" s="10">
        <v>5.4488849778903557E-3</v>
      </c>
      <c r="I334" s="10">
        <v>7.2651799705204748E-3</v>
      </c>
      <c r="J334" s="5"/>
    </row>
    <row r="335" spans="1:10" x14ac:dyDescent="0.3">
      <c r="A335" s="5"/>
      <c r="B335" s="5">
        <v>2023</v>
      </c>
      <c r="C335" s="5" t="s">
        <v>25</v>
      </c>
      <c r="D335" s="5" t="s">
        <v>62</v>
      </c>
      <c r="E335" s="10">
        <v>1.8162949926301187E-3</v>
      </c>
      <c r="F335" s="10">
        <v>3.6325899852602374E-3</v>
      </c>
      <c r="G335" s="10">
        <v>7.2651799705204748E-3</v>
      </c>
      <c r="H335" s="10">
        <v>1.0897769955780711E-2</v>
      </c>
      <c r="I335" s="10">
        <v>1.453035994104095E-2</v>
      </c>
      <c r="J335" s="5"/>
    </row>
    <row r="336" spans="1:10" x14ac:dyDescent="0.3">
      <c r="A336" s="5"/>
      <c r="B336" s="5">
        <v>2023</v>
      </c>
      <c r="C336" s="5" t="s">
        <v>25</v>
      </c>
      <c r="D336" s="5" t="s">
        <v>63</v>
      </c>
      <c r="E336" s="10">
        <v>2.7244424889451778E-3</v>
      </c>
      <c r="F336" s="10">
        <v>5.4488849778903557E-3</v>
      </c>
      <c r="G336" s="10">
        <v>1.0897769955780711E-2</v>
      </c>
      <c r="H336" s="10">
        <v>1.634665493367107E-2</v>
      </c>
      <c r="I336" s="10">
        <v>2.1795539911561423E-2</v>
      </c>
      <c r="J336" s="5"/>
    </row>
    <row r="337" spans="1:10" x14ac:dyDescent="0.3">
      <c r="A337" s="5"/>
      <c r="B337" s="5">
        <v>2023</v>
      </c>
      <c r="C337" s="5" t="s">
        <v>25</v>
      </c>
      <c r="D337" s="5" t="s">
        <v>64</v>
      </c>
      <c r="E337" s="10">
        <v>3.6325899852602374E-3</v>
      </c>
      <c r="F337" s="10">
        <v>7.2651799705204748E-3</v>
      </c>
      <c r="G337" s="10">
        <v>1.453035994104095E-2</v>
      </c>
      <c r="H337" s="10">
        <v>2.1795539911561423E-2</v>
      </c>
      <c r="I337" s="10">
        <v>2.9060719882081899E-2</v>
      </c>
      <c r="J337" s="5"/>
    </row>
    <row r="338" spans="1:10" x14ac:dyDescent="0.3">
      <c r="A338" s="5"/>
      <c r="B338" s="5">
        <v>2023</v>
      </c>
      <c r="C338" s="5" t="s">
        <v>25</v>
      </c>
      <c r="D338" s="5" t="s">
        <v>65</v>
      </c>
      <c r="E338" s="10">
        <v>4.5407374815752966E-3</v>
      </c>
      <c r="F338" s="10">
        <v>9.0814749631505931E-3</v>
      </c>
      <c r="G338" s="10">
        <v>1.8162949926301186E-2</v>
      </c>
      <c r="H338" s="10">
        <v>2.7244424889451779E-2</v>
      </c>
      <c r="I338" s="10">
        <v>3.6325899852602372E-2</v>
      </c>
      <c r="J338" s="5"/>
    </row>
    <row r="339" spans="1:10" x14ac:dyDescent="0.3">
      <c r="A339" s="5"/>
      <c r="B339" s="47">
        <v>2023</v>
      </c>
      <c r="C339" s="47" t="s">
        <v>5</v>
      </c>
      <c r="D339" s="47" t="s">
        <v>61</v>
      </c>
      <c r="E339" s="48">
        <v>0</v>
      </c>
      <c r="F339" s="48">
        <v>1.9160997711829475E-3</v>
      </c>
      <c r="G339" s="48">
        <v>3.8321995423658949E-3</v>
      </c>
      <c r="H339" s="48">
        <v>5.7482993135488415E-3</v>
      </c>
      <c r="I339" s="48">
        <v>7.6643990847317899E-3</v>
      </c>
      <c r="J339" s="5"/>
    </row>
    <row r="340" spans="1:10" x14ac:dyDescent="0.3">
      <c r="A340" s="5"/>
      <c r="B340" s="47">
        <v>2023</v>
      </c>
      <c r="C340" s="47" t="s">
        <v>5</v>
      </c>
      <c r="D340" s="47" t="s">
        <v>62</v>
      </c>
      <c r="E340" s="48">
        <v>1.9160997711829475E-3</v>
      </c>
      <c r="F340" s="48">
        <v>3.8321995423658949E-3</v>
      </c>
      <c r="G340" s="48">
        <v>7.6643990847317899E-3</v>
      </c>
      <c r="H340" s="48">
        <v>1.1496598627097683E-2</v>
      </c>
      <c r="I340" s="48">
        <v>1.532879816946358E-2</v>
      </c>
      <c r="J340" s="5"/>
    </row>
    <row r="341" spans="1:10" x14ac:dyDescent="0.3">
      <c r="A341" s="5"/>
      <c r="B341" s="47">
        <v>2023</v>
      </c>
      <c r="C341" s="47" t="s">
        <v>5</v>
      </c>
      <c r="D341" s="47" t="s">
        <v>63</v>
      </c>
      <c r="E341" s="48">
        <v>2.8741496567744208E-3</v>
      </c>
      <c r="F341" s="48">
        <v>5.7482993135488415E-3</v>
      </c>
      <c r="G341" s="48">
        <v>1.1496598627097683E-2</v>
      </c>
      <c r="H341" s="48">
        <v>1.7244897940646525E-2</v>
      </c>
      <c r="I341" s="48">
        <v>2.2993197254195366E-2</v>
      </c>
      <c r="J341" s="5"/>
    </row>
    <row r="342" spans="1:10" x14ac:dyDescent="0.3">
      <c r="A342" s="5"/>
      <c r="B342" s="47">
        <v>2023</v>
      </c>
      <c r="C342" s="47" t="s">
        <v>5</v>
      </c>
      <c r="D342" s="47" t="s">
        <v>64</v>
      </c>
      <c r="E342" s="48">
        <v>3.8321995423658949E-3</v>
      </c>
      <c r="F342" s="48">
        <v>7.6643990847317899E-3</v>
      </c>
      <c r="G342" s="48">
        <v>1.532879816946358E-2</v>
      </c>
      <c r="H342" s="48">
        <v>2.2993197254195366E-2</v>
      </c>
      <c r="I342" s="48">
        <v>3.0657596338927159E-2</v>
      </c>
      <c r="J342" s="5"/>
    </row>
    <row r="343" spans="1:10" x14ac:dyDescent="0.3">
      <c r="A343" s="5"/>
      <c r="B343" s="47">
        <v>2023</v>
      </c>
      <c r="C343" s="47" t="s">
        <v>5</v>
      </c>
      <c r="D343" s="47" t="s">
        <v>65</v>
      </c>
      <c r="E343" s="48">
        <v>4.7902494279573682E-3</v>
      </c>
      <c r="F343" s="48">
        <v>9.5804988559147364E-3</v>
      </c>
      <c r="G343" s="48">
        <v>1.9160997711829473E-2</v>
      </c>
      <c r="H343" s="48">
        <v>2.8741496567744211E-2</v>
      </c>
      <c r="I343" s="48">
        <v>3.8321995423658946E-2</v>
      </c>
      <c r="J343" s="5"/>
    </row>
    <row r="344" spans="1:10" x14ac:dyDescent="0.3">
      <c r="A344" s="5"/>
      <c r="B344" s="5">
        <v>2023</v>
      </c>
      <c r="C344" s="5" t="s">
        <v>6</v>
      </c>
      <c r="D344" s="5" t="s">
        <v>61</v>
      </c>
      <c r="E344" s="10">
        <v>0</v>
      </c>
      <c r="F344" s="10">
        <v>2.0082471803836914E-3</v>
      </c>
      <c r="G344" s="10">
        <v>4.0164943607673828E-3</v>
      </c>
      <c r="H344" s="10">
        <v>6.0247415411510746E-3</v>
      </c>
      <c r="I344" s="10">
        <v>8.0329887215347655E-3</v>
      </c>
      <c r="J344" s="5"/>
    </row>
    <row r="345" spans="1:10" x14ac:dyDescent="0.3">
      <c r="A345" s="5"/>
      <c r="B345" s="5">
        <v>2023</v>
      </c>
      <c r="C345" s="5" t="s">
        <v>6</v>
      </c>
      <c r="D345" s="5" t="s">
        <v>62</v>
      </c>
      <c r="E345" s="10">
        <v>2.0082471803836914E-3</v>
      </c>
      <c r="F345" s="10">
        <v>4.0164943607673828E-3</v>
      </c>
      <c r="G345" s="10">
        <v>8.0329887215347655E-3</v>
      </c>
      <c r="H345" s="10">
        <v>1.2049483082302149E-2</v>
      </c>
      <c r="I345" s="10">
        <v>1.6065977443069531E-2</v>
      </c>
      <c r="J345" s="5"/>
    </row>
    <row r="346" spans="1:10" x14ac:dyDescent="0.3">
      <c r="A346" s="5"/>
      <c r="B346" s="5">
        <v>2023</v>
      </c>
      <c r="C346" s="5" t="s">
        <v>6</v>
      </c>
      <c r="D346" s="5" t="s">
        <v>63</v>
      </c>
      <c r="E346" s="10">
        <v>3.0123707705755373E-3</v>
      </c>
      <c r="F346" s="10">
        <v>6.0247415411510746E-3</v>
      </c>
      <c r="G346" s="10">
        <v>1.2049483082302149E-2</v>
      </c>
      <c r="H346" s="10">
        <v>1.8074224623453223E-2</v>
      </c>
      <c r="I346" s="10">
        <v>2.4098966164604298E-2</v>
      </c>
      <c r="J346" s="5"/>
    </row>
    <row r="347" spans="1:10" x14ac:dyDescent="0.3">
      <c r="A347" s="5"/>
      <c r="B347" s="5">
        <v>2023</v>
      </c>
      <c r="C347" s="5" t="s">
        <v>6</v>
      </c>
      <c r="D347" s="5" t="s">
        <v>64</v>
      </c>
      <c r="E347" s="10">
        <v>4.0164943607673828E-3</v>
      </c>
      <c r="F347" s="10">
        <v>8.0329887215347655E-3</v>
      </c>
      <c r="G347" s="10">
        <v>1.6065977443069531E-2</v>
      </c>
      <c r="H347" s="10">
        <v>2.4098966164604298E-2</v>
      </c>
      <c r="I347" s="10">
        <v>3.2131954886139062E-2</v>
      </c>
      <c r="J347" s="5"/>
    </row>
    <row r="348" spans="1:10" x14ac:dyDescent="0.3">
      <c r="A348" s="5"/>
      <c r="B348" s="5">
        <v>2023</v>
      </c>
      <c r="C348" s="5" t="s">
        <v>6</v>
      </c>
      <c r="D348" s="5" t="s">
        <v>65</v>
      </c>
      <c r="E348" s="10">
        <v>5.0206179509592287E-3</v>
      </c>
      <c r="F348" s="10">
        <v>1.0041235901918457E-2</v>
      </c>
      <c r="G348" s="10">
        <v>2.0082471803836915E-2</v>
      </c>
      <c r="H348" s="10">
        <v>3.012370770575537E-2</v>
      </c>
      <c r="I348" s="10">
        <v>4.0164943607673829E-2</v>
      </c>
      <c r="J348" s="5"/>
    </row>
    <row r="349" spans="1:10" x14ac:dyDescent="0.3">
      <c r="B349" s="47">
        <v>2023</v>
      </c>
      <c r="C349" s="47" t="s">
        <v>7</v>
      </c>
      <c r="D349" s="47" t="s">
        <v>61</v>
      </c>
      <c r="E349" s="48">
        <v>0</v>
      </c>
      <c r="F349" s="48">
        <v>2.0082471803836914E-3</v>
      </c>
      <c r="G349" s="48">
        <v>4.0164943607673828E-3</v>
      </c>
      <c r="H349" s="48">
        <v>6.0247415411510746E-3</v>
      </c>
      <c r="I349" s="48">
        <v>8.0329887215347655E-3</v>
      </c>
    </row>
    <row r="350" spans="1:10" x14ac:dyDescent="0.3">
      <c r="B350" s="47">
        <v>2023</v>
      </c>
      <c r="C350" s="47" t="s">
        <v>7</v>
      </c>
      <c r="D350" s="47" t="s">
        <v>62</v>
      </c>
      <c r="E350" s="48">
        <v>2.0082471803836914E-3</v>
      </c>
      <c r="F350" s="48">
        <v>4.0164943607673828E-3</v>
      </c>
      <c r="G350" s="48">
        <v>8.0329887215347655E-3</v>
      </c>
      <c r="H350" s="48">
        <v>1.2049483082302149E-2</v>
      </c>
      <c r="I350" s="48">
        <v>1.6065977443069531E-2</v>
      </c>
    </row>
    <row r="351" spans="1:10" x14ac:dyDescent="0.3">
      <c r="B351" s="47">
        <v>2023</v>
      </c>
      <c r="C351" s="47" t="s">
        <v>7</v>
      </c>
      <c r="D351" s="47" t="s">
        <v>63</v>
      </c>
      <c r="E351" s="48">
        <v>3.0123707705755373E-3</v>
      </c>
      <c r="F351" s="48">
        <v>6.0247415411510746E-3</v>
      </c>
      <c r="G351" s="48">
        <v>1.2049483082302149E-2</v>
      </c>
      <c r="H351" s="48">
        <v>1.8074224623453223E-2</v>
      </c>
      <c r="I351" s="48">
        <v>2.4098966164604298E-2</v>
      </c>
    </row>
    <row r="352" spans="1:10" x14ac:dyDescent="0.3">
      <c r="B352" s="47">
        <v>2023</v>
      </c>
      <c r="C352" s="47" t="s">
        <v>7</v>
      </c>
      <c r="D352" s="47" t="s">
        <v>64</v>
      </c>
      <c r="E352" s="48">
        <v>4.0164943607673828E-3</v>
      </c>
      <c r="F352" s="48">
        <v>8.0329887215347655E-3</v>
      </c>
      <c r="G352" s="48">
        <v>1.6065977443069531E-2</v>
      </c>
      <c r="H352" s="48">
        <v>2.4098966164604298E-2</v>
      </c>
      <c r="I352" s="48">
        <v>3.2131954886139062E-2</v>
      </c>
    </row>
    <row r="353" spans="1:10" x14ac:dyDescent="0.3">
      <c r="B353" s="47">
        <v>2023</v>
      </c>
      <c r="C353" s="47" t="s">
        <v>7</v>
      </c>
      <c r="D353" s="47" t="s">
        <v>65</v>
      </c>
      <c r="E353" s="48">
        <v>5.0206179509592287E-3</v>
      </c>
      <c r="F353" s="48">
        <v>1.0041235901918457E-2</v>
      </c>
      <c r="G353" s="48">
        <v>2.0082471803836915E-2</v>
      </c>
      <c r="H353" s="48">
        <v>3.012370770575537E-2</v>
      </c>
      <c r="I353" s="48">
        <v>4.0164943607673829E-2</v>
      </c>
    </row>
    <row r="354" spans="1:10" x14ac:dyDescent="0.3">
      <c r="A354" s="5"/>
      <c r="B354" s="5">
        <v>2023</v>
      </c>
      <c r="C354" s="5" t="s">
        <v>24</v>
      </c>
      <c r="D354" s="5" t="s">
        <v>61</v>
      </c>
      <c r="E354" s="10">
        <v>0</v>
      </c>
      <c r="F354" s="10">
        <v>1.8322268178375914E-3</v>
      </c>
      <c r="G354" s="10">
        <v>3.6644536356751829E-3</v>
      </c>
      <c r="H354" s="10">
        <v>5.4966804535127737E-3</v>
      </c>
      <c r="I354" s="10">
        <v>7.3289072713503657E-3</v>
      </c>
      <c r="J354" s="5"/>
    </row>
    <row r="355" spans="1:10" x14ac:dyDescent="0.3">
      <c r="A355" s="5"/>
      <c r="B355" s="5">
        <v>2023</v>
      </c>
      <c r="C355" s="5" t="s">
        <v>24</v>
      </c>
      <c r="D355" s="5" t="s">
        <v>62</v>
      </c>
      <c r="E355" s="10">
        <v>1.8322268178375914E-3</v>
      </c>
      <c r="F355" s="10">
        <v>3.6644536356751829E-3</v>
      </c>
      <c r="G355" s="10">
        <v>7.3289072713503657E-3</v>
      </c>
      <c r="H355" s="10">
        <v>1.0993360907025547E-2</v>
      </c>
      <c r="I355" s="10">
        <v>1.4657814542700731E-2</v>
      </c>
      <c r="J355" s="5"/>
    </row>
    <row r="356" spans="1:10" x14ac:dyDescent="0.3">
      <c r="A356" s="5"/>
      <c r="B356" s="5">
        <v>2023</v>
      </c>
      <c r="C356" s="5" t="s">
        <v>24</v>
      </c>
      <c r="D356" s="5" t="s">
        <v>63</v>
      </c>
      <c r="E356" s="10">
        <v>2.7483402267563868E-3</v>
      </c>
      <c r="F356" s="10">
        <v>5.4966804535127737E-3</v>
      </c>
      <c r="G356" s="10">
        <v>1.0993360907025547E-2</v>
      </c>
      <c r="H356" s="10">
        <v>1.6490041360538322E-2</v>
      </c>
      <c r="I356" s="10">
        <v>2.1986721814051095E-2</v>
      </c>
      <c r="J356" s="5"/>
    </row>
    <row r="357" spans="1:10" x14ac:dyDescent="0.3">
      <c r="A357" s="5"/>
      <c r="B357" s="5">
        <v>2023</v>
      </c>
      <c r="C357" s="5" t="s">
        <v>24</v>
      </c>
      <c r="D357" s="5" t="s">
        <v>64</v>
      </c>
      <c r="E357" s="10">
        <v>3.6644536356751829E-3</v>
      </c>
      <c r="F357" s="10">
        <v>7.3289072713503657E-3</v>
      </c>
      <c r="G357" s="10">
        <v>1.4657814542700731E-2</v>
      </c>
      <c r="H357" s="10">
        <v>2.1986721814051095E-2</v>
      </c>
      <c r="I357" s="10">
        <v>2.9315629085401463E-2</v>
      </c>
      <c r="J357" s="5"/>
    </row>
    <row r="358" spans="1:10" x14ac:dyDescent="0.3">
      <c r="A358" s="5"/>
      <c r="B358" s="5">
        <v>2023</v>
      </c>
      <c r="C358" s="5" t="s">
        <v>24</v>
      </c>
      <c r="D358" s="5" t="s">
        <v>65</v>
      </c>
      <c r="E358" s="10">
        <v>4.5805670445939785E-3</v>
      </c>
      <c r="F358" s="10">
        <v>9.161134089187957E-3</v>
      </c>
      <c r="G358" s="10">
        <v>1.8322268178375914E-2</v>
      </c>
      <c r="H358" s="10">
        <v>2.7483402267563871E-2</v>
      </c>
      <c r="I358" s="10">
        <v>3.6644536356751828E-2</v>
      </c>
      <c r="J358" s="5"/>
    </row>
    <row r="359" spans="1:10" x14ac:dyDescent="0.3">
      <c r="B359" s="47">
        <v>2023</v>
      </c>
      <c r="C359" s="47" t="s">
        <v>23</v>
      </c>
      <c r="D359" s="47" t="s">
        <v>61</v>
      </c>
      <c r="E359" s="48">
        <v>0</v>
      </c>
      <c r="F359" s="48">
        <f>0.1*[4]PRIVADO!$G$8</f>
        <v>1.9704856475864889E-3</v>
      </c>
      <c r="G359" s="48">
        <f>0.2*[4]PRIVADO!$G$8</f>
        <v>3.9409712951729778E-3</v>
      </c>
      <c r="H359" s="48">
        <f>0.3*[4]PRIVADO!$G$8</f>
        <v>5.9114569427594667E-3</v>
      </c>
      <c r="I359" s="48">
        <f>0.4*[4]PRIVADO!$G$8</f>
        <v>7.8819425903459556E-3</v>
      </c>
    </row>
    <row r="360" spans="1:10" x14ac:dyDescent="0.3">
      <c r="B360" s="47">
        <v>2023</v>
      </c>
      <c r="C360" s="47" t="s">
        <v>23</v>
      </c>
      <c r="D360" s="47" t="s">
        <v>62</v>
      </c>
      <c r="E360" s="48">
        <f>0.1*[4]PRIVADO!$G$8</f>
        <v>1.9704856475864889E-3</v>
      </c>
      <c r="F360" s="48">
        <f>0.2*[4]PRIVADO!$G$8</f>
        <v>3.9409712951729778E-3</v>
      </c>
      <c r="G360" s="48">
        <f>0.4*[4]PRIVADO!$G$8</f>
        <v>7.8819425903459556E-3</v>
      </c>
      <c r="H360" s="48">
        <f>0.6*[4]PRIVADO!$G$8</f>
        <v>1.1822913885518933E-2</v>
      </c>
      <c r="I360" s="48">
        <f>0.8*[4]PRIVADO!$G$8</f>
        <v>1.5763885180691911E-2</v>
      </c>
    </row>
    <row r="361" spans="1:10" x14ac:dyDescent="0.3">
      <c r="B361" s="47">
        <v>2023</v>
      </c>
      <c r="C361" s="47" t="s">
        <v>23</v>
      </c>
      <c r="D361" s="47" t="s">
        <v>63</v>
      </c>
      <c r="E361" s="48">
        <f>0.15*[4]PRIVADO!$G$8</f>
        <v>2.9557284713797333E-3</v>
      </c>
      <c r="F361" s="48">
        <f>0.3*[4]PRIVADO!$G$8</f>
        <v>5.9114569427594667E-3</v>
      </c>
      <c r="G361" s="48">
        <f>0.6*[4]PRIVADO!$G$8</f>
        <v>1.1822913885518933E-2</v>
      </c>
      <c r="H361" s="48">
        <f>0.9*[4]PRIVADO!$G$8</f>
        <v>1.77343708282784E-2</v>
      </c>
      <c r="I361" s="48">
        <f>1.2*[4]PRIVADO!$G$8</f>
        <v>2.3645827771037867E-2</v>
      </c>
    </row>
    <row r="362" spans="1:10" x14ac:dyDescent="0.3">
      <c r="B362" s="47">
        <v>2023</v>
      </c>
      <c r="C362" s="47" t="s">
        <v>23</v>
      </c>
      <c r="D362" s="47" t="s">
        <v>64</v>
      </c>
      <c r="E362" s="48">
        <f>0.2*[4]PRIVADO!$G$8</f>
        <v>3.9409712951729778E-3</v>
      </c>
      <c r="F362" s="48">
        <f>0.4*[4]PRIVADO!$G$8</f>
        <v>7.8819425903459556E-3</v>
      </c>
      <c r="G362" s="48">
        <f>0.8*[4]PRIVADO!$G$8</f>
        <v>1.5763885180691911E-2</v>
      </c>
      <c r="H362" s="48">
        <f>1.2*[4]PRIVADO!$G$8</f>
        <v>2.3645827771037867E-2</v>
      </c>
      <c r="I362" s="48">
        <f>1.6*[4]PRIVADO!$G$8</f>
        <v>3.1527770361383822E-2</v>
      </c>
    </row>
    <row r="363" spans="1:10" x14ac:dyDescent="0.3">
      <c r="B363" s="47">
        <v>2023</v>
      </c>
      <c r="C363" s="47" t="s">
        <v>23</v>
      </c>
      <c r="D363" s="47" t="s">
        <v>65</v>
      </c>
      <c r="E363" s="48">
        <f>0.25*[4]PRIVADO!$G$8</f>
        <v>4.9262141189662222E-3</v>
      </c>
      <c r="F363" s="48">
        <f>0.5*[4]PRIVADO!$G$8</f>
        <v>9.8524282379324445E-3</v>
      </c>
      <c r="G363" s="48">
        <f>1*[4]PRIVADO!$G$8</f>
        <v>1.9704856475864889E-2</v>
      </c>
      <c r="H363" s="48">
        <f>1.5*[4]PRIVADO!$G$8</f>
        <v>2.9557284713797333E-2</v>
      </c>
      <c r="I363" s="48">
        <f>2*[4]PRIVADO!$G$8</f>
        <v>3.9409712951729778E-2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283" activePane="bottomRight" state="frozen"/>
      <selection pane="topRight" activeCell="G1" sqref="G1"/>
      <selection pane="bottomLeft" activeCell="A3" sqref="A3"/>
      <selection pane="bottomRight" activeCell="D301" sqref="D301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56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57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58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59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60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56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57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58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59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60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56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57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58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59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60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56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57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58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59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60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56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57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58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59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60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56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57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58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59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60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56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57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58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59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60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56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57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58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59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60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56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57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58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59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60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56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57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58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59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60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56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57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58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59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60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56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57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58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59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60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56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57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58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59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60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56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57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58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59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60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56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57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58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59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60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56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57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58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59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60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56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57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58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59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60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56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57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58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59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60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56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57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58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59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60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56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57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58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59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60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56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57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58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60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58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59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56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57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58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59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60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56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58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59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60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56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60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56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57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60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56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58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59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60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40</v>
      </c>
      <c r="D138" s="5" t="s">
        <v>56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40</v>
      </c>
      <c r="D139" s="5" t="s">
        <v>57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40</v>
      </c>
      <c r="D140" s="5" t="s">
        <v>58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40</v>
      </c>
      <c r="D141" s="5" t="s">
        <v>59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40</v>
      </c>
      <c r="D142" s="5" t="s">
        <v>60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56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57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58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59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60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56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57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58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59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60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56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57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58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59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60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56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57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58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59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60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56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57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58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59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60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56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57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58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59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60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56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57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58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59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60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56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57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58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59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60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56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57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58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59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60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56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57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58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59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60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56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57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58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59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60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56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57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58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59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60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56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57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58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59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60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56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57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58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59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60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56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57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58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59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60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56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57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58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59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60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56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57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58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59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60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56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57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58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59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60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56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57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58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59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60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56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57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58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59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60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56</v>
      </c>
      <c r="E243" s="49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57</v>
      </c>
      <c r="E244" s="49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58</v>
      </c>
      <c r="E245" s="49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59</v>
      </c>
      <c r="E246" s="49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60</v>
      </c>
      <c r="E247" s="49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56</v>
      </c>
      <c r="E248" s="49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57</v>
      </c>
      <c r="E249" s="49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58</v>
      </c>
      <c r="E250" s="49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59</v>
      </c>
      <c r="E251" s="49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60</v>
      </c>
      <c r="E252" s="49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56</v>
      </c>
      <c r="E253" s="49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57</v>
      </c>
      <c r="E254" s="49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58</v>
      </c>
      <c r="E255" s="49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59</v>
      </c>
      <c r="E256" s="49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60</v>
      </c>
      <c r="E257" s="49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56</v>
      </c>
      <c r="E258" s="49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57</v>
      </c>
      <c r="E259" s="49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58</v>
      </c>
      <c r="E260" s="49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59</v>
      </c>
      <c r="E261" s="49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60</v>
      </c>
      <c r="E262" s="49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56</v>
      </c>
      <c r="E263" s="49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57</v>
      </c>
      <c r="E264" s="49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58</v>
      </c>
      <c r="E265" s="49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59</v>
      </c>
      <c r="E266" s="49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60</v>
      </c>
      <c r="E267" s="49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56</v>
      </c>
      <c r="E268" s="49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57</v>
      </c>
      <c r="E269" s="49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58</v>
      </c>
      <c r="E270" s="49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59</v>
      </c>
      <c r="E271" s="49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60</v>
      </c>
      <c r="E272" s="49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56</v>
      </c>
      <c r="E273" s="49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57</v>
      </c>
      <c r="E274" s="49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58</v>
      </c>
      <c r="E275" s="49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59</v>
      </c>
      <c r="E276" s="49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60</v>
      </c>
      <c r="E277" s="49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47">
        <v>2023</v>
      </c>
      <c r="C278" s="47" t="s">
        <v>5</v>
      </c>
      <c r="D278" s="47" t="s">
        <v>56</v>
      </c>
      <c r="E278" s="51">
        <v>0</v>
      </c>
      <c r="F278" s="48">
        <v>1.853927120887674E-3</v>
      </c>
      <c r="G278" s="48">
        <v>2.7808906813315106E-3</v>
      </c>
      <c r="H278" s="48">
        <v>3.707854241775348E-3</v>
      </c>
      <c r="I278" s="48">
        <v>4.6348178022191846E-3</v>
      </c>
      <c r="J278" s="10"/>
    </row>
    <row r="279" spans="2:10" x14ac:dyDescent="0.3">
      <c r="B279" s="47">
        <v>2023</v>
      </c>
      <c r="C279" s="47" t="s">
        <v>5</v>
      </c>
      <c r="D279" s="47" t="s">
        <v>57</v>
      </c>
      <c r="E279" s="51">
        <v>1.853927120887674E-3</v>
      </c>
      <c r="F279" s="48">
        <v>3.707854241775348E-3</v>
      </c>
      <c r="G279" s="48">
        <v>5.5617813626630212E-3</v>
      </c>
      <c r="H279" s="48">
        <v>7.415708483550696E-3</v>
      </c>
      <c r="I279" s="48">
        <v>9.2696356044383692E-3</v>
      </c>
      <c r="J279" s="10"/>
    </row>
    <row r="280" spans="2:10" x14ac:dyDescent="0.3">
      <c r="B280" s="47">
        <v>2023</v>
      </c>
      <c r="C280" s="47" t="s">
        <v>5</v>
      </c>
      <c r="D280" s="47" t="s">
        <v>58</v>
      </c>
      <c r="E280" s="51">
        <v>3.707854241775348E-3</v>
      </c>
      <c r="F280" s="48">
        <v>7.415708483550696E-3</v>
      </c>
      <c r="G280" s="48">
        <v>1.1123562725326042E-2</v>
      </c>
      <c r="H280" s="48">
        <v>1.4831416967101392E-2</v>
      </c>
      <c r="I280" s="48">
        <v>1.8539271208876738E-2</v>
      </c>
      <c r="J280" s="10"/>
    </row>
    <row r="281" spans="2:10" x14ac:dyDescent="0.3">
      <c r="B281" s="47">
        <v>2023</v>
      </c>
      <c r="C281" s="47" t="s">
        <v>5</v>
      </c>
      <c r="D281" s="47" t="s">
        <v>59</v>
      </c>
      <c r="E281" s="51">
        <v>5.5617813626630212E-3</v>
      </c>
      <c r="F281" s="48">
        <v>1.1123562725326042E-2</v>
      </c>
      <c r="G281" s="48">
        <v>1.6685344087989065E-2</v>
      </c>
      <c r="H281" s="48">
        <v>2.2247125450652085E-2</v>
      </c>
      <c r="I281" s="48">
        <v>2.7808906813315108E-2</v>
      </c>
      <c r="J281" s="10"/>
    </row>
    <row r="282" spans="2:10" x14ac:dyDescent="0.3">
      <c r="B282" s="47">
        <v>2023</v>
      </c>
      <c r="C282" s="47" t="s">
        <v>5</v>
      </c>
      <c r="D282" s="47" t="s">
        <v>60</v>
      </c>
      <c r="E282" s="51">
        <v>7.415708483550696E-3</v>
      </c>
      <c r="F282" s="48">
        <v>1.4831416967101392E-2</v>
      </c>
      <c r="G282" s="48">
        <v>2.2247125450652085E-2</v>
      </c>
      <c r="H282" s="48">
        <v>2.9662833934202784E-2</v>
      </c>
      <c r="I282" s="48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56</v>
      </c>
      <c r="E283" s="49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57</v>
      </c>
      <c r="E284" s="49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58</v>
      </c>
      <c r="E285" s="49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59</v>
      </c>
      <c r="E286" s="49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60</v>
      </c>
      <c r="E287" s="49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B288" s="47">
        <v>2023</v>
      </c>
      <c r="C288" s="47" t="s">
        <v>7</v>
      </c>
      <c r="D288" s="47" t="s">
        <v>56</v>
      </c>
      <c r="E288" s="51">
        <v>0</v>
      </c>
      <c r="F288" s="48">
        <v>1.9868287790404397E-3</v>
      </c>
      <c r="G288" s="48">
        <v>2.9802431685606594E-3</v>
      </c>
      <c r="H288" s="48">
        <v>3.9736575580808795E-3</v>
      </c>
      <c r="I288" s="48">
        <v>4.9670719476010991E-3</v>
      </c>
      <c r="J288" s="10"/>
    </row>
    <row r="289" spans="2:10" x14ac:dyDescent="0.3">
      <c r="B289" s="47">
        <v>2023</v>
      </c>
      <c r="C289" s="47" t="s">
        <v>7</v>
      </c>
      <c r="D289" s="47" t="s">
        <v>57</v>
      </c>
      <c r="E289" s="51">
        <v>1.9868287790404397E-3</v>
      </c>
      <c r="F289" s="48">
        <v>3.9736575580808795E-3</v>
      </c>
      <c r="G289" s="48">
        <v>5.9604863371213188E-3</v>
      </c>
      <c r="H289" s="48">
        <v>7.947315116161759E-3</v>
      </c>
      <c r="I289" s="48">
        <v>9.9341438952021983E-3</v>
      </c>
      <c r="J289" s="10"/>
    </row>
    <row r="290" spans="2:10" x14ac:dyDescent="0.3">
      <c r="B290" s="47">
        <v>2023</v>
      </c>
      <c r="C290" s="47" t="s">
        <v>7</v>
      </c>
      <c r="D290" s="47" t="s">
        <v>58</v>
      </c>
      <c r="E290" s="51">
        <v>3.9736575580808795E-3</v>
      </c>
      <c r="F290" s="48">
        <v>7.947315116161759E-3</v>
      </c>
      <c r="G290" s="48">
        <v>1.1920972674242638E-2</v>
      </c>
      <c r="H290" s="48">
        <v>1.5894630232323518E-2</v>
      </c>
      <c r="I290" s="48">
        <v>1.9868287790404397E-2</v>
      </c>
      <c r="J290" s="10"/>
    </row>
    <row r="291" spans="2:10" x14ac:dyDescent="0.3">
      <c r="B291" s="47">
        <v>2023</v>
      </c>
      <c r="C291" s="47" t="s">
        <v>7</v>
      </c>
      <c r="D291" s="47" t="s">
        <v>59</v>
      </c>
      <c r="E291" s="51">
        <v>5.9604863371213188E-3</v>
      </c>
      <c r="F291" s="48">
        <v>1.1920972674242638E-2</v>
      </c>
      <c r="G291" s="48">
        <v>1.7881459011363957E-2</v>
      </c>
      <c r="H291" s="48">
        <v>2.3841945348485275E-2</v>
      </c>
      <c r="I291" s="48">
        <v>2.9802431685606597E-2</v>
      </c>
      <c r="J291" s="10"/>
    </row>
    <row r="292" spans="2:10" x14ac:dyDescent="0.3">
      <c r="B292" s="47">
        <v>2023</v>
      </c>
      <c r="C292" s="47" t="s">
        <v>7</v>
      </c>
      <c r="D292" s="47" t="s">
        <v>60</v>
      </c>
      <c r="E292" s="51">
        <v>7.947315116161759E-3</v>
      </c>
      <c r="F292" s="48">
        <v>1.5894630232323518E-2</v>
      </c>
      <c r="G292" s="48">
        <v>2.3841945348485275E-2</v>
      </c>
      <c r="H292" s="48">
        <v>3.1789260464647036E-2</v>
      </c>
      <c r="I292" s="48">
        <v>3.9736575580808793E-2</v>
      </c>
      <c r="J292" s="10"/>
    </row>
    <row r="293" spans="2:10" x14ac:dyDescent="0.3">
      <c r="B293" s="5">
        <v>2023</v>
      </c>
      <c r="C293" s="5" t="s">
        <v>24</v>
      </c>
      <c r="D293" s="5" t="s">
        <v>56</v>
      </c>
      <c r="E293" s="49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3">
      <c r="B294" s="5">
        <v>2023</v>
      </c>
      <c r="C294" s="5" t="s">
        <v>24</v>
      </c>
      <c r="D294" s="5" t="s">
        <v>57</v>
      </c>
      <c r="E294" s="49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3">
      <c r="B295" s="5">
        <v>2023</v>
      </c>
      <c r="C295" s="5" t="s">
        <v>24</v>
      </c>
      <c r="D295" s="5" t="s">
        <v>58</v>
      </c>
      <c r="E295" s="49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3">
      <c r="B296" s="5">
        <v>2023</v>
      </c>
      <c r="C296" s="5" t="s">
        <v>24</v>
      </c>
      <c r="D296" s="5" t="s">
        <v>59</v>
      </c>
      <c r="E296" s="49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3">
      <c r="B297" s="5">
        <v>2023</v>
      </c>
      <c r="C297" s="5" t="s">
        <v>24</v>
      </c>
      <c r="D297" s="5" t="s">
        <v>60</v>
      </c>
      <c r="E297" s="49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3">
      <c r="B298" s="47">
        <v>2023</v>
      </c>
      <c r="C298" s="47" t="s">
        <v>23</v>
      </c>
      <c r="D298" s="47" t="s">
        <v>56</v>
      </c>
      <c r="E298" s="51">
        <v>0</v>
      </c>
      <c r="F298" s="48">
        <v>1.9082493821488888E-3</v>
      </c>
      <c r="G298" s="48">
        <v>2.8623740732233328E-3</v>
      </c>
      <c r="H298" s="48">
        <v>3.8164987642977776E-3</v>
      </c>
      <c r="I298" s="48">
        <v>4.7706234553722216E-3</v>
      </c>
      <c r="J298" s="10"/>
    </row>
    <row r="299" spans="2:10" x14ac:dyDescent="0.3">
      <c r="B299" s="47">
        <v>2023</v>
      </c>
      <c r="C299" s="47" t="s">
        <v>23</v>
      </c>
      <c r="D299" s="47" t="s">
        <v>57</v>
      </c>
      <c r="E299" s="51">
        <v>1.9082493821488888E-3</v>
      </c>
      <c r="F299" s="48">
        <v>3.8164987642977776E-3</v>
      </c>
      <c r="G299" s="48">
        <v>5.7247481464466655E-3</v>
      </c>
      <c r="H299" s="48">
        <v>7.6329975285955552E-3</v>
      </c>
      <c r="I299" s="48">
        <v>9.5412469107444432E-3</v>
      </c>
      <c r="J299" s="10"/>
    </row>
    <row r="300" spans="2:10" x14ac:dyDescent="0.3">
      <c r="B300" s="47">
        <v>2023</v>
      </c>
      <c r="C300" s="47" t="s">
        <v>23</v>
      </c>
      <c r="D300" s="47" t="s">
        <v>58</v>
      </c>
      <c r="E300" s="51">
        <v>3.8164987642977776E-3</v>
      </c>
      <c r="F300" s="48">
        <v>7.6329975285955552E-3</v>
      </c>
      <c r="G300" s="48">
        <v>1.1449496292893331E-2</v>
      </c>
      <c r="H300" s="48">
        <v>1.526599505719111E-2</v>
      </c>
      <c r="I300" s="48">
        <v>1.9082493821488886E-2</v>
      </c>
      <c r="J300" s="10"/>
    </row>
    <row r="301" spans="2:10" x14ac:dyDescent="0.3">
      <c r="B301" s="47">
        <v>2023</v>
      </c>
      <c r="C301" s="47" t="s">
        <v>23</v>
      </c>
      <c r="D301" s="47" t="s">
        <v>59</v>
      </c>
      <c r="E301" s="51">
        <v>5.7247481464466655E-3</v>
      </c>
      <c r="F301" s="48">
        <v>1.1449496292893331E-2</v>
      </c>
      <c r="G301" s="48">
        <v>1.7174244439339997E-2</v>
      </c>
      <c r="H301" s="48">
        <v>2.2898992585786662E-2</v>
      </c>
      <c r="I301" s="48">
        <v>2.8623740732233331E-2</v>
      </c>
      <c r="J301" s="10"/>
    </row>
    <row r="302" spans="2:10" x14ac:dyDescent="0.3">
      <c r="B302" s="47">
        <v>2023</v>
      </c>
      <c r="C302" s="47" t="s">
        <v>23</v>
      </c>
      <c r="D302" s="47" t="s">
        <v>60</v>
      </c>
      <c r="E302" s="51">
        <v>7.6329975285955552E-3</v>
      </c>
      <c r="F302" s="48">
        <v>1.526599505719111E-2</v>
      </c>
      <c r="G302" s="48">
        <v>2.2898992585786662E-2</v>
      </c>
      <c r="H302" s="48">
        <v>3.0531990114382221E-2</v>
      </c>
      <c r="I302" s="48">
        <v>3.8164987642977773E-2</v>
      </c>
      <c r="J302" s="10"/>
    </row>
    <row r="303" spans="2:10" x14ac:dyDescent="0.3">
      <c r="C303" s="5"/>
      <c r="F303" s="6"/>
      <c r="G303" s="6"/>
      <c r="H303" s="6"/>
      <c r="I303" s="6"/>
      <c r="J303" s="10"/>
    </row>
    <row r="304" spans="2:10" x14ac:dyDescent="0.3">
      <c r="C304" s="5"/>
      <c r="F304" s="6"/>
      <c r="G304" s="6"/>
      <c r="H304" s="6"/>
      <c r="I304" s="6"/>
      <c r="J304" s="10"/>
    </row>
    <row r="305" spans="3:10" x14ac:dyDescent="0.3">
      <c r="C305" s="5"/>
      <c r="F305" s="6"/>
      <c r="G305" s="6"/>
      <c r="H305" s="6"/>
      <c r="I305" s="6"/>
      <c r="J305" s="10"/>
    </row>
    <row r="306" spans="3:10" x14ac:dyDescent="0.3">
      <c r="C306" s="5"/>
      <c r="F306" s="6"/>
      <c r="G306" s="6"/>
      <c r="H306" s="6"/>
      <c r="I306" s="6"/>
      <c r="J306" s="10"/>
    </row>
    <row r="307" spans="3:10" x14ac:dyDescent="0.3">
      <c r="C307" s="5"/>
      <c r="F307" s="6"/>
      <c r="G307" s="6"/>
      <c r="H307" s="6"/>
      <c r="I307" s="6"/>
      <c r="J307" s="10"/>
    </row>
    <row r="308" spans="3:10" x14ac:dyDescent="0.3">
      <c r="C308" s="5"/>
      <c r="F308" s="6"/>
      <c r="G308" s="6"/>
      <c r="H308" s="6"/>
      <c r="I308" s="6"/>
      <c r="J308" s="10"/>
    </row>
    <row r="309" spans="3:10" x14ac:dyDescent="0.3">
      <c r="C309" s="5"/>
      <c r="F309" s="6"/>
      <c r="G309" s="6"/>
      <c r="H309" s="6"/>
      <c r="I309" s="6"/>
      <c r="J309" s="10"/>
    </row>
    <row r="310" spans="3:10" x14ac:dyDescent="0.3">
      <c r="C310" s="5"/>
      <c r="F310" s="6"/>
      <c r="G310" s="6"/>
      <c r="H310" s="6"/>
      <c r="I310" s="6"/>
      <c r="J310" s="10"/>
    </row>
    <row r="311" spans="3:10" x14ac:dyDescent="0.3">
      <c r="C311" s="5"/>
      <c r="F311" s="6"/>
      <c r="G311" s="6"/>
      <c r="H311" s="6"/>
      <c r="I311" s="6"/>
      <c r="J311" s="10"/>
    </row>
    <row r="312" spans="3:10" x14ac:dyDescent="0.3">
      <c r="C312" s="5"/>
      <c r="F312" s="6"/>
      <c r="G312" s="6"/>
      <c r="H312" s="6"/>
      <c r="I312" s="6"/>
      <c r="J312" s="10"/>
    </row>
    <row r="313" spans="3:10" x14ac:dyDescent="0.3">
      <c r="C313" s="5"/>
      <c r="F313" s="6"/>
      <c r="G313" s="6"/>
      <c r="H313" s="6"/>
      <c r="I313" s="6"/>
      <c r="J313" s="10"/>
    </row>
    <row r="314" spans="3:10" x14ac:dyDescent="0.3">
      <c r="C314" s="5"/>
      <c r="F314" s="6"/>
      <c r="G314" s="6"/>
      <c r="H314" s="6"/>
      <c r="I314" s="6"/>
      <c r="J314" s="10"/>
    </row>
    <row r="315" spans="3:10" x14ac:dyDescent="0.3">
      <c r="C315" s="5"/>
      <c r="F315" s="6"/>
      <c r="G315" s="6"/>
      <c r="H315" s="6"/>
      <c r="I315" s="6"/>
      <c r="J315" s="10"/>
    </row>
    <row r="316" spans="3:10" x14ac:dyDescent="0.3">
      <c r="C316" s="5"/>
      <c r="F316" s="6"/>
      <c r="G316" s="6"/>
      <c r="H316" s="6"/>
      <c r="I316" s="6"/>
      <c r="J316" s="10"/>
    </row>
    <row r="317" spans="3:10" x14ac:dyDescent="0.3">
      <c r="C317" s="5"/>
      <c r="F317" s="6"/>
      <c r="G317" s="6"/>
      <c r="H317" s="6"/>
      <c r="I317" s="6"/>
      <c r="J317" s="10"/>
    </row>
    <row r="318" spans="3:10" x14ac:dyDescent="0.3">
      <c r="C318" s="5"/>
      <c r="F318" s="6"/>
      <c r="G318" s="6"/>
      <c r="H318" s="6"/>
      <c r="I318" s="6"/>
      <c r="J318" s="10"/>
    </row>
    <row r="319" spans="3:10" x14ac:dyDescent="0.3">
      <c r="C319" s="5"/>
      <c r="F319" s="6"/>
      <c r="G319" s="6"/>
      <c r="H319" s="6"/>
      <c r="I319" s="6"/>
      <c r="J319" s="10"/>
    </row>
    <row r="320" spans="3:10" x14ac:dyDescent="0.3">
      <c r="C320" s="5"/>
      <c r="F320" s="6"/>
      <c r="G320" s="6"/>
      <c r="H320" s="6"/>
      <c r="I320" s="6"/>
      <c r="J320" s="10"/>
    </row>
    <row r="321" spans="3:10" x14ac:dyDescent="0.3">
      <c r="C321" s="5"/>
      <c r="F321" s="6"/>
      <c r="G321" s="6"/>
      <c r="H321" s="6"/>
      <c r="I321" s="6"/>
      <c r="J321" s="10"/>
    </row>
    <row r="322" spans="3:10" x14ac:dyDescent="0.3">
      <c r="C322" s="5"/>
      <c r="F322" s="6"/>
      <c r="G322" s="6"/>
      <c r="H322" s="6"/>
      <c r="I322" s="6"/>
      <c r="J322" s="10"/>
    </row>
    <row r="323" spans="3:10" x14ac:dyDescent="0.3">
      <c r="C323" s="5"/>
      <c r="F323" s="6"/>
      <c r="G323" s="6"/>
      <c r="H323" s="6"/>
      <c r="I323" s="6"/>
      <c r="J323" s="10"/>
    </row>
    <row r="324" spans="3:10" x14ac:dyDescent="0.3">
      <c r="C324" s="5"/>
      <c r="F324" s="6"/>
      <c r="G324" s="6"/>
      <c r="H324" s="6"/>
      <c r="I324" s="6"/>
      <c r="J324" s="10"/>
    </row>
    <row r="325" spans="3:10" x14ac:dyDescent="0.3">
      <c r="C325" s="5"/>
      <c r="F325" s="6"/>
      <c r="G325" s="6"/>
      <c r="H325" s="6"/>
      <c r="I325" s="6"/>
      <c r="J325" s="10"/>
    </row>
    <row r="326" spans="3:10" x14ac:dyDescent="0.3">
      <c r="C326" s="5"/>
      <c r="F326" s="6"/>
      <c r="G326" s="6"/>
      <c r="H326" s="6"/>
      <c r="I326" s="6"/>
      <c r="J326" s="10"/>
    </row>
    <row r="327" spans="3:10" x14ac:dyDescent="0.3">
      <c r="C327" s="5"/>
      <c r="F327" s="6"/>
      <c r="G327" s="6"/>
      <c r="H327" s="6"/>
      <c r="I327" s="6"/>
      <c r="J327" s="10"/>
    </row>
    <row r="328" spans="3:10" x14ac:dyDescent="0.3">
      <c r="C328" s="5"/>
      <c r="F328" s="6"/>
      <c r="G328" s="6"/>
      <c r="H328" s="6"/>
      <c r="I328" s="6"/>
      <c r="J328" s="10"/>
    </row>
    <row r="329" spans="3:10" x14ac:dyDescent="0.3">
      <c r="C329" s="5"/>
      <c r="F329" s="6"/>
      <c r="G329" s="6"/>
      <c r="H329" s="6"/>
      <c r="I329" s="6"/>
      <c r="J329" s="10"/>
    </row>
    <row r="330" spans="3:10" x14ac:dyDescent="0.3">
      <c r="C330" s="5"/>
      <c r="F330" s="6"/>
      <c r="G330" s="6"/>
      <c r="H330" s="6"/>
      <c r="I330" s="6"/>
      <c r="J330" s="10"/>
    </row>
    <row r="331" spans="3:10" x14ac:dyDescent="0.3">
      <c r="C331" s="5"/>
      <c r="F331" s="6"/>
      <c r="G331" s="6"/>
      <c r="H331" s="6"/>
      <c r="I331" s="6"/>
      <c r="J331" s="10"/>
    </row>
    <row r="332" spans="3:10" x14ac:dyDescent="0.3">
      <c r="C332" s="5"/>
      <c r="F332" s="6"/>
      <c r="G332" s="6"/>
      <c r="H332" s="6"/>
      <c r="I332" s="6"/>
      <c r="J332" s="10"/>
    </row>
    <row r="333" spans="3:10" x14ac:dyDescent="0.3">
      <c r="C333" s="5"/>
      <c r="F333" s="6"/>
      <c r="G333" s="6"/>
      <c r="H333" s="6"/>
      <c r="I333" s="6"/>
      <c r="J333" s="10"/>
    </row>
    <row r="334" spans="3:10" x14ac:dyDescent="0.3">
      <c r="C334" s="5"/>
      <c r="F334" s="6"/>
      <c r="G334" s="6"/>
      <c r="H334" s="6"/>
      <c r="I334" s="6"/>
      <c r="J334" s="10"/>
    </row>
    <row r="335" spans="3:10" x14ac:dyDescent="0.3">
      <c r="C335" s="5"/>
      <c r="F335" s="6"/>
      <c r="G335" s="6"/>
      <c r="H335" s="6"/>
      <c r="I335" s="6"/>
      <c r="J335" s="10"/>
    </row>
    <row r="336" spans="3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4"/>
  <sheetViews>
    <sheetView showGridLines="0" workbookViewId="0">
      <pane xSplit="4" ySplit="3" topLeftCell="E282" activePane="bottomRight" state="frozen"/>
      <selection pane="topRight" activeCell="I1" sqref="I1"/>
      <selection pane="bottomLeft" activeCell="A4" sqref="A4"/>
      <selection pane="bottomRight" activeCell="B299" sqref="B299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9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9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9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9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9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9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9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9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9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9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9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9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9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9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9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9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9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9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9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9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9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9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9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9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9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9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9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9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9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9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9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9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9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9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9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9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9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9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9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9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9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9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9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9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9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9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9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9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9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9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9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9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9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9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9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9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9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9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9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9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9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9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9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9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9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9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9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9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9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9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9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9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9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9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9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9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9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9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9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9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9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9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9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9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9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56</v>
      </c>
      <c r="E89" s="49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57</v>
      </c>
      <c r="E90" s="49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58</v>
      </c>
      <c r="E91" s="49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59</v>
      </c>
      <c r="E92" s="49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60</v>
      </c>
      <c r="E93" s="49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56</v>
      </c>
      <c r="E94" s="49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57</v>
      </c>
      <c r="E95" s="49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58</v>
      </c>
      <c r="E96" s="49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59</v>
      </c>
      <c r="E97" s="49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60</v>
      </c>
      <c r="E98" s="49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56</v>
      </c>
      <c r="E99" s="49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57</v>
      </c>
      <c r="E100" s="49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58</v>
      </c>
      <c r="E101" s="49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59</v>
      </c>
      <c r="E102" s="49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60</v>
      </c>
      <c r="E103" s="49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56</v>
      </c>
      <c r="E104" s="49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57</v>
      </c>
      <c r="E105" s="49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58</v>
      </c>
      <c r="E106" s="49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59</v>
      </c>
      <c r="E107" s="49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60</v>
      </c>
      <c r="E108" s="49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56</v>
      </c>
      <c r="E109" s="49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57</v>
      </c>
      <c r="E110" s="49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58</v>
      </c>
      <c r="E111" s="49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59</v>
      </c>
      <c r="E112" s="49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60</v>
      </c>
      <c r="E113" s="49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56</v>
      </c>
      <c r="E114" s="49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57</v>
      </c>
      <c r="E115" s="49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58</v>
      </c>
      <c r="E116" s="49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59</v>
      </c>
      <c r="E117" s="49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60</v>
      </c>
      <c r="E118" s="49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56</v>
      </c>
      <c r="E119" s="49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57</v>
      </c>
      <c r="E120" s="49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58</v>
      </c>
      <c r="E121" s="49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59</v>
      </c>
      <c r="E122" s="49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60</v>
      </c>
      <c r="E123" s="49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56</v>
      </c>
      <c r="E124" s="49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57</v>
      </c>
      <c r="E125" s="49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58</v>
      </c>
      <c r="E126" s="49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59</v>
      </c>
      <c r="E127" s="49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60</v>
      </c>
      <c r="E128" s="49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56</v>
      </c>
      <c r="E129" s="49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57</v>
      </c>
      <c r="E130" s="49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58</v>
      </c>
      <c r="E131" s="49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59</v>
      </c>
      <c r="E132" s="49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60</v>
      </c>
      <c r="E133" s="49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56</v>
      </c>
      <c r="E134" s="49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57</v>
      </c>
      <c r="E135" s="49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58</v>
      </c>
      <c r="E136" s="49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59</v>
      </c>
      <c r="E137" s="49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60</v>
      </c>
      <c r="E138" s="49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56</v>
      </c>
      <c r="E139" s="49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57</v>
      </c>
      <c r="E140" s="49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58</v>
      </c>
      <c r="E141" s="49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59</v>
      </c>
      <c r="E142" s="49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60</v>
      </c>
      <c r="E143" s="49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56</v>
      </c>
      <c r="E144" s="49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57</v>
      </c>
      <c r="E145" s="49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58</v>
      </c>
      <c r="E146" s="49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59</v>
      </c>
      <c r="E147" s="49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60</v>
      </c>
      <c r="E148" s="49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56</v>
      </c>
      <c r="E149" s="49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57</v>
      </c>
      <c r="E150" s="49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58</v>
      </c>
      <c r="E151" s="49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59</v>
      </c>
      <c r="E152" s="49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60</v>
      </c>
      <c r="E153" s="49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56</v>
      </c>
      <c r="E154" s="49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57</v>
      </c>
      <c r="E155" s="49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58</v>
      </c>
      <c r="E156" s="49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59</v>
      </c>
      <c r="E157" s="49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60</v>
      </c>
      <c r="E158" s="49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56</v>
      </c>
      <c r="E159" s="49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57</v>
      </c>
      <c r="E160" s="49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58</v>
      </c>
      <c r="E161" s="49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59</v>
      </c>
      <c r="E162" s="49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60</v>
      </c>
      <c r="E163" s="49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56</v>
      </c>
      <c r="E164" s="49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57</v>
      </c>
      <c r="E165" s="49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58</v>
      </c>
      <c r="E166" s="49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59</v>
      </c>
      <c r="E167" s="49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60</v>
      </c>
      <c r="E168" s="49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56</v>
      </c>
      <c r="E169" s="49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57</v>
      </c>
      <c r="E170" s="49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58</v>
      </c>
      <c r="E171" s="49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59</v>
      </c>
      <c r="E172" s="49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60</v>
      </c>
      <c r="E173" s="49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56</v>
      </c>
      <c r="E174" s="49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57</v>
      </c>
      <c r="E175" s="49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58</v>
      </c>
      <c r="E176" s="49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59</v>
      </c>
      <c r="E177" s="49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60</v>
      </c>
      <c r="E178" s="49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56</v>
      </c>
      <c r="E179" s="49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57</v>
      </c>
      <c r="E180" s="49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58</v>
      </c>
      <c r="E181" s="49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59</v>
      </c>
      <c r="E182" s="49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60</v>
      </c>
      <c r="E183" s="49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56</v>
      </c>
      <c r="E184" s="49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57</v>
      </c>
      <c r="E185" s="49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58</v>
      </c>
      <c r="E186" s="49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59</v>
      </c>
      <c r="E187" s="49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60</v>
      </c>
      <c r="E188" s="49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56</v>
      </c>
      <c r="E189" s="49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57</v>
      </c>
      <c r="E190" s="49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58</v>
      </c>
      <c r="E191" s="49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59</v>
      </c>
      <c r="E192" s="49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60</v>
      </c>
      <c r="E193" s="49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56</v>
      </c>
      <c r="E194" s="49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57</v>
      </c>
      <c r="E195" s="49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58</v>
      </c>
      <c r="E196" s="49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59</v>
      </c>
      <c r="E197" s="49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60</v>
      </c>
      <c r="E198" s="49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56</v>
      </c>
      <c r="E199" s="49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57</v>
      </c>
      <c r="E200" s="49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58</v>
      </c>
      <c r="E201" s="49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59</v>
      </c>
      <c r="E202" s="49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60</v>
      </c>
      <c r="E203" s="49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56</v>
      </c>
      <c r="E204" s="49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57</v>
      </c>
      <c r="E205" s="49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58</v>
      </c>
      <c r="E206" s="49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59</v>
      </c>
      <c r="E207" s="49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60</v>
      </c>
      <c r="E208" s="49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56</v>
      </c>
      <c r="E209" s="49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57</v>
      </c>
      <c r="E210" s="49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58</v>
      </c>
      <c r="E211" s="49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59</v>
      </c>
      <c r="E212" s="49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60</v>
      </c>
      <c r="E213" s="49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56</v>
      </c>
      <c r="E214" s="49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57</v>
      </c>
      <c r="E215" s="49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58</v>
      </c>
      <c r="E216" s="49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59</v>
      </c>
      <c r="E217" s="49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60</v>
      </c>
      <c r="E218" s="49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56</v>
      </c>
      <c r="E219" s="49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57</v>
      </c>
      <c r="E220" s="49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58</v>
      </c>
      <c r="E221" s="49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59</v>
      </c>
      <c r="E222" s="49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60</v>
      </c>
      <c r="E223" s="49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56</v>
      </c>
      <c r="E224" s="49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57</v>
      </c>
      <c r="E225" s="49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58</v>
      </c>
      <c r="E226" s="49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59</v>
      </c>
      <c r="E227" s="49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60</v>
      </c>
      <c r="E228" s="49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56</v>
      </c>
      <c r="E229" s="49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57</v>
      </c>
      <c r="E230" s="49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58</v>
      </c>
      <c r="E231" s="49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59</v>
      </c>
      <c r="E232" s="49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60</v>
      </c>
      <c r="E233" s="49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56</v>
      </c>
      <c r="E234" s="49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57</v>
      </c>
      <c r="E235" s="49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58</v>
      </c>
      <c r="E236" s="49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59</v>
      </c>
      <c r="E237" s="49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60</v>
      </c>
      <c r="E238" s="49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56</v>
      </c>
      <c r="E239" s="49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57</v>
      </c>
      <c r="E240" s="49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58</v>
      </c>
      <c r="E241" s="49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59</v>
      </c>
      <c r="E242" s="49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60</v>
      </c>
      <c r="E243" s="49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56</v>
      </c>
      <c r="E244" s="49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57</v>
      </c>
      <c r="E245" s="49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58</v>
      </c>
      <c r="E246" s="49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59</v>
      </c>
      <c r="E247" s="49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60</v>
      </c>
      <c r="E248" s="49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56</v>
      </c>
      <c r="E249" s="49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57</v>
      </c>
      <c r="E250" s="49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58</v>
      </c>
      <c r="E251" s="49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59</v>
      </c>
      <c r="E252" s="49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60</v>
      </c>
      <c r="E253" s="49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56</v>
      </c>
      <c r="E254" s="49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57</v>
      </c>
      <c r="E255" s="49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58</v>
      </c>
      <c r="E256" s="49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59</v>
      </c>
      <c r="E257" s="49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60</v>
      </c>
      <c r="E258" s="49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56</v>
      </c>
      <c r="E259" s="49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57</v>
      </c>
      <c r="E260" s="49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58</v>
      </c>
      <c r="E261" s="49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59</v>
      </c>
      <c r="E262" s="49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60</v>
      </c>
      <c r="E263" s="49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56</v>
      </c>
      <c r="E264" s="49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57</v>
      </c>
      <c r="E265" s="49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58</v>
      </c>
      <c r="E266" s="49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59</v>
      </c>
      <c r="E267" s="49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60</v>
      </c>
      <c r="E268" s="49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56</v>
      </c>
      <c r="E269" s="49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57</v>
      </c>
      <c r="E270" s="49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58</v>
      </c>
      <c r="E271" s="49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59</v>
      </c>
      <c r="E272" s="49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60</v>
      </c>
      <c r="E273" s="49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56</v>
      </c>
      <c r="E274" s="49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57</v>
      </c>
      <c r="E275" s="49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58</v>
      </c>
      <c r="E276" s="49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59</v>
      </c>
      <c r="E277" s="49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60</v>
      </c>
      <c r="E278" s="49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47">
        <v>2023</v>
      </c>
      <c r="C279" s="47" t="s">
        <v>5</v>
      </c>
      <c r="D279" s="47" t="s">
        <v>56</v>
      </c>
      <c r="E279" s="51">
        <v>0</v>
      </c>
      <c r="F279" s="48">
        <v>1.8639826841245365E-3</v>
      </c>
      <c r="G279" s="48">
        <v>2.7959740261868046E-3</v>
      </c>
      <c r="H279" s="48">
        <v>3.7279653682490729E-3</v>
      </c>
      <c r="I279" s="48">
        <v>4.6599567103113408E-3</v>
      </c>
    </row>
    <row r="280" spans="2:9" s="7" customFormat="1" x14ac:dyDescent="0.3">
      <c r="B280" s="47">
        <v>2023</v>
      </c>
      <c r="C280" s="47" t="s">
        <v>5</v>
      </c>
      <c r="D280" s="47" t="s">
        <v>57</v>
      </c>
      <c r="E280" s="51">
        <v>1.8639826841245365E-3</v>
      </c>
      <c r="F280" s="48">
        <v>3.7279653682490729E-3</v>
      </c>
      <c r="G280" s="48">
        <v>5.5919480523736092E-3</v>
      </c>
      <c r="H280" s="48">
        <v>7.4559307364981458E-3</v>
      </c>
      <c r="I280" s="48">
        <v>9.3199134206226816E-3</v>
      </c>
    </row>
    <row r="281" spans="2:9" s="7" customFormat="1" x14ac:dyDescent="0.3">
      <c r="B281" s="47">
        <v>2023</v>
      </c>
      <c r="C281" s="47" t="s">
        <v>5</v>
      </c>
      <c r="D281" s="47" t="s">
        <v>58</v>
      </c>
      <c r="E281" s="51">
        <v>3.7279653682490729E-3</v>
      </c>
      <c r="F281" s="48">
        <v>7.4559307364981458E-3</v>
      </c>
      <c r="G281" s="48">
        <v>1.1183896104747218E-2</v>
      </c>
      <c r="H281" s="48">
        <v>1.4911861472996292E-2</v>
      </c>
      <c r="I281" s="48">
        <v>1.8639826841245363E-2</v>
      </c>
    </row>
    <row r="282" spans="2:9" s="7" customFormat="1" x14ac:dyDescent="0.3">
      <c r="B282" s="47">
        <v>2023</v>
      </c>
      <c r="C282" s="47" t="s">
        <v>5</v>
      </c>
      <c r="D282" s="47" t="s">
        <v>59</v>
      </c>
      <c r="E282" s="51">
        <v>5.5919480523736092E-3</v>
      </c>
      <c r="F282" s="48">
        <v>1.1183896104747218E-2</v>
      </c>
      <c r="G282" s="48">
        <v>1.6775844157120828E-2</v>
      </c>
      <c r="H282" s="48">
        <v>2.2367792209494437E-2</v>
      </c>
      <c r="I282" s="48">
        <v>2.7959740261868045E-2</v>
      </c>
    </row>
    <row r="283" spans="2:9" s="7" customFormat="1" x14ac:dyDescent="0.3">
      <c r="B283" s="47">
        <v>2023</v>
      </c>
      <c r="C283" s="47" t="s">
        <v>5</v>
      </c>
      <c r="D283" s="47" t="s">
        <v>60</v>
      </c>
      <c r="E283" s="51">
        <v>7.4559307364981458E-3</v>
      </c>
      <c r="F283" s="48">
        <v>1.4911861472996292E-2</v>
      </c>
      <c r="G283" s="48">
        <v>2.2367792209494437E-2</v>
      </c>
      <c r="H283" s="48">
        <v>2.9823722945992583E-2</v>
      </c>
      <c r="I283" s="48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56</v>
      </c>
      <c r="E284" s="49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57</v>
      </c>
      <c r="E285" s="49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58</v>
      </c>
      <c r="E286" s="49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59</v>
      </c>
      <c r="E287" s="49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60</v>
      </c>
      <c r="E288" s="49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47">
        <v>2023</v>
      </c>
      <c r="C289" s="47" t="s">
        <v>7</v>
      </c>
      <c r="D289" s="47" t="s">
        <v>56</v>
      </c>
      <c r="E289" s="51">
        <v>0</v>
      </c>
      <c r="F289" s="48">
        <v>1.9734558284024853E-3</v>
      </c>
      <c r="G289" s="48">
        <v>2.9601837426037276E-3</v>
      </c>
      <c r="H289" s="48">
        <v>3.9469116568049707E-3</v>
      </c>
      <c r="I289" s="48">
        <v>4.9336395710062129E-3</v>
      </c>
    </row>
    <row r="290" spans="2:9" s="7" customFormat="1" x14ac:dyDescent="0.3">
      <c r="B290" s="47">
        <v>2023</v>
      </c>
      <c r="C290" s="47" t="s">
        <v>7</v>
      </c>
      <c r="D290" s="47" t="s">
        <v>57</v>
      </c>
      <c r="E290" s="51">
        <v>1.9734558284024853E-3</v>
      </c>
      <c r="F290" s="48">
        <v>3.9469116568049707E-3</v>
      </c>
      <c r="G290" s="48">
        <v>5.9203674852074551E-3</v>
      </c>
      <c r="H290" s="48">
        <v>7.8938233136099413E-3</v>
      </c>
      <c r="I290" s="48">
        <v>9.8672791420124258E-3</v>
      </c>
    </row>
    <row r="291" spans="2:9" s="7" customFormat="1" x14ac:dyDescent="0.3">
      <c r="B291" s="47">
        <v>2023</v>
      </c>
      <c r="C291" s="47" t="s">
        <v>7</v>
      </c>
      <c r="D291" s="47" t="s">
        <v>58</v>
      </c>
      <c r="E291" s="51">
        <v>3.9469116568049707E-3</v>
      </c>
      <c r="F291" s="48">
        <v>7.8938233136099413E-3</v>
      </c>
      <c r="G291" s="48">
        <v>1.184073497041491E-2</v>
      </c>
      <c r="H291" s="48">
        <v>1.5787646627219883E-2</v>
      </c>
      <c r="I291" s="48">
        <v>1.9734558284024852E-2</v>
      </c>
    </row>
    <row r="292" spans="2:9" s="7" customFormat="1" x14ac:dyDescent="0.3">
      <c r="B292" s="47">
        <v>2023</v>
      </c>
      <c r="C292" s="47" t="s">
        <v>7</v>
      </c>
      <c r="D292" s="47" t="s">
        <v>59</v>
      </c>
      <c r="E292" s="51">
        <v>5.9203674852074551E-3</v>
      </c>
      <c r="F292" s="48">
        <v>1.184073497041491E-2</v>
      </c>
      <c r="G292" s="48">
        <v>1.7761102455622367E-2</v>
      </c>
      <c r="H292" s="48">
        <v>2.368146994082982E-2</v>
      </c>
      <c r="I292" s="48">
        <v>2.9601837426037277E-2</v>
      </c>
    </row>
    <row r="293" spans="2:9" s="7" customFormat="1" x14ac:dyDescent="0.3">
      <c r="B293" s="47">
        <v>2023</v>
      </c>
      <c r="C293" s="47" t="s">
        <v>7</v>
      </c>
      <c r="D293" s="47" t="s">
        <v>60</v>
      </c>
      <c r="E293" s="51">
        <v>7.8938233136099413E-3</v>
      </c>
      <c r="F293" s="48">
        <v>1.5787646627219883E-2</v>
      </c>
      <c r="G293" s="48">
        <v>2.368146994082982E-2</v>
      </c>
      <c r="H293" s="48">
        <v>3.1575293254439765E-2</v>
      </c>
      <c r="I293" s="48">
        <v>3.9469116568049703E-2</v>
      </c>
    </row>
    <row r="294" spans="2:9" s="7" customFormat="1" x14ac:dyDescent="0.3">
      <c r="B294" s="5">
        <v>2023</v>
      </c>
      <c r="C294" s="5" t="s">
        <v>24</v>
      </c>
      <c r="D294" s="5" t="s">
        <v>56</v>
      </c>
      <c r="E294" s="49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3">
      <c r="B295" s="5">
        <v>2023</v>
      </c>
      <c r="C295" s="5" t="s">
        <v>24</v>
      </c>
      <c r="D295" s="5" t="s">
        <v>57</v>
      </c>
      <c r="E295" s="49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3">
      <c r="B296" s="5">
        <v>2023</v>
      </c>
      <c r="C296" s="5" t="s">
        <v>24</v>
      </c>
      <c r="D296" s="5" t="s">
        <v>58</v>
      </c>
      <c r="E296" s="49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3">
      <c r="B297" s="5">
        <v>2023</v>
      </c>
      <c r="C297" s="5" t="s">
        <v>24</v>
      </c>
      <c r="D297" s="5" t="s">
        <v>59</v>
      </c>
      <c r="E297" s="49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3">
      <c r="B298" s="5">
        <v>2023</v>
      </c>
      <c r="C298" s="5" t="s">
        <v>24</v>
      </c>
      <c r="D298" s="5" t="s">
        <v>60</v>
      </c>
      <c r="E298" s="49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3">
      <c r="B299" s="47">
        <v>2023</v>
      </c>
      <c r="C299" s="47" t="s">
        <v>23</v>
      </c>
      <c r="D299" s="47" t="s">
        <v>56</v>
      </c>
      <c r="E299" s="51">
        <v>0</v>
      </c>
      <c r="F299" s="48">
        <v>1.8890662853135506E-3</v>
      </c>
      <c r="G299" s="48">
        <v>2.8335994279703259E-3</v>
      </c>
      <c r="H299" s="48">
        <v>3.7781325706271011E-3</v>
      </c>
      <c r="I299" s="48">
        <v>4.7226657132838764E-3</v>
      </c>
    </row>
    <row r="300" spans="2:9" s="7" customFormat="1" x14ac:dyDescent="0.3">
      <c r="B300" s="47">
        <v>2023</v>
      </c>
      <c r="C300" s="47" t="s">
        <v>23</v>
      </c>
      <c r="D300" s="47" t="s">
        <v>57</v>
      </c>
      <c r="E300" s="51">
        <v>1.8890662853135506E-3</v>
      </c>
      <c r="F300" s="48">
        <v>3.7781325706271011E-3</v>
      </c>
      <c r="G300" s="48">
        <v>5.6671988559406517E-3</v>
      </c>
      <c r="H300" s="48">
        <v>7.5562651412542023E-3</v>
      </c>
      <c r="I300" s="48">
        <v>9.4453314265677529E-3</v>
      </c>
    </row>
    <row r="301" spans="2:9" s="7" customFormat="1" x14ac:dyDescent="0.3">
      <c r="B301" s="47">
        <v>2023</v>
      </c>
      <c r="C301" s="47" t="s">
        <v>23</v>
      </c>
      <c r="D301" s="47" t="s">
        <v>58</v>
      </c>
      <c r="E301" s="51">
        <v>3.7781325706271011E-3</v>
      </c>
      <c r="F301" s="48">
        <v>7.5562651412542023E-3</v>
      </c>
      <c r="G301" s="48">
        <v>1.1334397711881303E-2</v>
      </c>
      <c r="H301" s="48">
        <v>1.5112530282508405E-2</v>
      </c>
      <c r="I301" s="48">
        <v>1.8890662853135506E-2</v>
      </c>
    </row>
    <row r="302" spans="2:9" s="7" customFormat="1" x14ac:dyDescent="0.3">
      <c r="B302" s="47">
        <v>2023</v>
      </c>
      <c r="C302" s="47" t="s">
        <v>23</v>
      </c>
      <c r="D302" s="47" t="s">
        <v>59</v>
      </c>
      <c r="E302" s="51">
        <v>5.6671988559406517E-3</v>
      </c>
      <c r="F302" s="48">
        <v>1.1334397711881303E-2</v>
      </c>
      <c r="G302" s="48">
        <v>1.7001596567821957E-2</v>
      </c>
      <c r="H302" s="48">
        <v>2.2668795423762607E-2</v>
      </c>
      <c r="I302" s="48">
        <v>2.8335994279703257E-2</v>
      </c>
    </row>
    <row r="303" spans="2:9" s="7" customFormat="1" x14ac:dyDescent="0.3">
      <c r="B303" s="47">
        <v>2023</v>
      </c>
      <c r="C303" s="47" t="s">
        <v>23</v>
      </c>
      <c r="D303" s="47" t="s">
        <v>60</v>
      </c>
      <c r="E303" s="51">
        <v>7.5562651412542023E-3</v>
      </c>
      <c r="F303" s="48">
        <v>1.5112530282508405E-2</v>
      </c>
      <c r="G303" s="48">
        <v>2.2668795423762607E-2</v>
      </c>
      <c r="H303" s="48">
        <v>3.0225060565016809E-2</v>
      </c>
      <c r="I303" s="48">
        <v>3.7781325706271011E-2</v>
      </c>
    </row>
    <row r="304" spans="2:9" s="7" customFormat="1" x14ac:dyDescent="0.3">
      <c r="B304" s="5"/>
      <c r="C304" s="5"/>
      <c r="D304" s="5"/>
      <c r="E304" s="49"/>
      <c r="F304" s="10"/>
      <c r="G304" s="10"/>
      <c r="H304" s="10"/>
      <c r="I304" s="10"/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2023-09-19T15:27:49Z</dcterms:modified>
</cp:coreProperties>
</file>