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3\04. Abril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Cooperativas'!$B$2:$K$262</definedName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11"/>
    <pivotCache cacheId="12" r:id="rId12"/>
    <pivotCache cacheId="17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<sst xmlns="http://schemas.openxmlformats.org/spreadsheetml/2006/main" count="1982" uniqueCount="91">
  <si>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</si>
  <si>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</si>
  <si>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</si>
  <si>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</si>
  <si>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</si>
  <si>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</si>
  <si>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</si>
  <si>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</si>
  <si>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</si>
  <si>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</si>
  <si>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</si>
  <si>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</si>
  <si>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</si>
  <si>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</si>
  <si>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</si>
  <si>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</si>
  <si>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</si>
  <si>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</si>
  <si>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</si>
  <si>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</si>
  <si>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</si>
  <si>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</si>
  <si>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</si>
  <si>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</si>
  <si>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</si>
  <si>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</si>
  <si>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</si>
  <si>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</si>
  <si>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</si>
  <si>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</si>
  <si>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</si>
  <si>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</si>
  <si>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</si>
  <si>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</si>
  <si>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</si>
  <si>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</si>
  <si>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</si>
  <si>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</si>
  <si>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</si>
  <si>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</si>
  <si>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</si>
  <si>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</si>
  <si>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</si>
  <si>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</si>
  <si>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</si>
  <si>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</si>
  <si>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</si>
  <si>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</si>
  <si>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</si>
  <si>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</si>
  <si>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</si>
  <si>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</si>
  <si>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</si>
  <si>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</si>
  <si>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</si>
  <si>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</si>
  <si>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</si>
  <si>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</si>
  <si>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</si>
  <si>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</si>
  <si>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</si>
  <si>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</si>
  <si>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</si>
  <si>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</si>
  <si>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</si>
  <si>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</si>
  <si>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</si>
  <si>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</si>
  <si>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</si>
  <si>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</si>
  <si>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</si>
  <si>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</si>
  <si>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</si>
  <si>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</si>
  <si>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</si>
  <si>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</si>
  <si>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</si>
  <si>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</si>
  <si>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</si>
  <si>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</si>
  <si>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</si>
  <si>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</si>
  <si>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</si>
  <si>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</si>
  <si>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</si>
  <si>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</si>
  <si>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</si>
  <si>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</si>
  <si>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</si>
  <si>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</si>
  <si>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Abril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</si>
</sst>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  <xf numFmtId="165" fontId="0" fillId="3" borderId="0" xfId="0" applyNumberFormat="1" applyFill="1"/>
    <xf numFmtId="166" fontId="0" fillId="5" borderId="0" xfId="0" applyNumberFormat="1" applyFill="1"/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11"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035.452709837962" createdVersion="5" refreshedVersion="5" minRefreshableVersion="3" recordCount="276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035.452796180558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035.452886458334" createdVersion="5" refreshedVersion="5" minRefreshableVersion="3" recordCount="336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6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36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5"/>
    <x v="12"/>
    <x v="5"/>
    <n v="0"/>
    <n v="1.8325224662192659E-3"/>
    <n v="3.6650449324385319E-3"/>
    <n v="5.4975673986577978E-3"/>
    <n v="7.3300898648770638E-3"/>
  </r>
  <r>
    <x v="5"/>
    <x v="12"/>
    <x v="6"/>
    <n v="1.8325224662192659E-3"/>
    <n v="3.6650449324385319E-3"/>
    <n v="7.3300898648770638E-3"/>
    <n v="1.0995134797315596E-2"/>
    <n v="1.4660179729754128E-2"/>
  </r>
  <r>
    <x v="5"/>
    <x v="12"/>
    <x v="7"/>
    <n v="2.7487836993288989E-3"/>
    <n v="5.4975673986577978E-3"/>
    <n v="1.0995134797315596E-2"/>
    <n v="1.6492702195973395E-2"/>
    <n v="2.1990269594631191E-2"/>
  </r>
  <r>
    <x v="5"/>
    <x v="12"/>
    <x v="8"/>
    <n v="3.6650449324385319E-3"/>
    <n v="7.3300898648770638E-3"/>
    <n v="1.4660179729754128E-2"/>
    <n v="2.1990269594631191E-2"/>
    <n v="2.9320359459508255E-2"/>
  </r>
  <r>
    <x v="5"/>
    <x v="12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6"/>
    <x v="5"/>
    <x v="5"/>
    <n v="0"/>
    <n v="1.8427606397039811E-3"/>
    <n v="3.6855212794079622E-3"/>
    <n v="5.5282819191119431E-3"/>
    <n v="7.3710425588159245E-3"/>
  </r>
  <r>
    <x v="6"/>
    <x v="5"/>
    <x v="6"/>
    <n v="1.8427606397039811E-3"/>
    <n v="3.6855212794079622E-3"/>
    <n v="7.3710425588159245E-3"/>
    <n v="1.1056563838223886E-2"/>
    <n v="1.4742085117631849E-2"/>
  </r>
  <r>
    <x v="6"/>
    <x v="5"/>
    <x v="7"/>
    <n v="2.7641409595559716E-3"/>
    <n v="5.5282819191119431E-3"/>
    <n v="1.1056563838223886E-2"/>
    <n v="1.658484575733583E-2"/>
    <n v="2.2113127676447773E-2"/>
  </r>
  <r>
    <x v="6"/>
    <x v="5"/>
    <x v="8"/>
    <n v="3.6855212794079622E-3"/>
    <n v="7.3710425588159245E-3"/>
    <n v="1.4742085117631849E-2"/>
    <n v="2.2113127676447773E-2"/>
    <n v="2.9484170235263698E-2"/>
  </r>
  <r>
    <x v="6"/>
    <x v="5"/>
    <x v="9"/>
    <n v="4.6069015992599525E-3"/>
    <n v="9.213803198519905E-3"/>
    <n v="1.842760639703981E-2"/>
    <n v="2.7641409595559715E-2"/>
    <n v="3.685521279407962E-2"/>
  </r>
  <r>
    <x v="6"/>
    <x v="7"/>
    <x v="5"/>
    <n v="0"/>
    <n v="1.8162949926301187E-3"/>
    <n v="3.6325899852602374E-3"/>
    <n v="5.4488849778903557E-3"/>
    <n v="7.2651799705204748E-3"/>
  </r>
  <r>
    <x v="6"/>
    <x v="7"/>
    <x v="6"/>
    <n v="1.8162949926301187E-3"/>
    <n v="3.6325899852602374E-3"/>
    <n v="7.2651799705204748E-3"/>
    <n v="1.0897769955780711E-2"/>
    <n v="1.453035994104095E-2"/>
  </r>
  <r>
    <x v="6"/>
    <x v="7"/>
    <x v="7"/>
    <n v="2.7244424889451778E-3"/>
    <n v="5.4488849778903557E-3"/>
    <n v="1.0897769955780711E-2"/>
    <n v="1.634665493367107E-2"/>
    <n v="2.1795539911561423E-2"/>
  </r>
  <r>
    <x v="6"/>
    <x v="7"/>
    <x v="8"/>
    <n v="3.6325899852602374E-3"/>
    <n v="7.2651799705204748E-3"/>
    <n v="1.453035994104095E-2"/>
    <n v="2.1795539911561423E-2"/>
    <n v="2.9060719882081899E-2"/>
  </r>
  <r>
    <x v="6"/>
    <x v="7"/>
    <x v="9"/>
    <n v="4.5407374815752966E-3"/>
    <n v="9.0814749631505931E-3"/>
    <n v="1.8162949926301186E-2"/>
    <n v="2.7244424889451779E-2"/>
    <n v="3.6325899852602372E-2"/>
  </r>
  <r>
    <x v="7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4"/>
        <item h="1" x="5"/>
        <item x="7"/>
        <item h="1" x="8"/>
        <item h="1" x="9"/>
        <item h="1" x="10"/>
        <item h="1" x="11"/>
        <item h="1"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110">
      <pivotArea dataOnly="0" labelOnly="1" grandCol="1" outline="0" fieldPosition="0"/>
    </format>
    <format dxfId="109">
      <pivotArea dataOnly="0" labelOnly="1" grandCol="1" outline="0" fieldPosition="0"/>
    </format>
    <format dxfId="108">
      <pivotArea dataOnly="0" labelOnly="1" grandCol="1" outline="0" fieldPosition="0"/>
    </format>
    <format dxfId="107">
      <pivotArea field="-2" type="button" dataOnly="0" labelOnly="1" outline="0" axis="axisRow" fieldPosition="0"/>
    </format>
    <format dxfId="106">
      <pivotArea dataOnly="0" labelOnly="1" grandCol="1" outline="0" fieldPosition="0"/>
    </format>
    <format dxfId="105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04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0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0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0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0">
      <pivotArea dataOnly="0" labelOnly="1" grandCol="1" outline="0" fieldPosition="0"/>
    </format>
    <format dxfId="99">
      <pivotArea dataOnly="0" labelOnly="1" grandCol="1" outline="0" fieldPosition="0"/>
    </format>
    <format dxfId="98">
      <pivotArea dataOnly="0" labelOnly="1" grandCol="1" outline="0" fieldPosition="0"/>
    </format>
    <format dxfId="97">
      <pivotArea field="2" type="button" dataOnly="0" labelOnly="1" outline="0" axis="axisCol" fieldPosition="0"/>
    </format>
    <format dxfId="96">
      <pivotArea field="2" type="button" dataOnly="0" labelOnly="1" outline="0" axis="axisCol" fieldPosition="0"/>
    </format>
    <format dxfId="95">
      <pivotArea dataOnly="0" labelOnly="1" fieldPosition="0">
        <references count="1">
          <reference field="2" count="0"/>
        </references>
      </pivotArea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fieldPosition="0">
        <references count="1">
          <reference field="2" count="0"/>
        </references>
      </pivotArea>
    </format>
    <format dxfId="92">
      <pivotArea field="-2" type="button" dataOnly="0" labelOnly="1" outline="0" axis="axisRow" fieldPosition="0"/>
    </format>
    <format dxfId="91">
      <pivotArea field="-2" type="button" dataOnly="0" labelOnly="1" outline="0" axis="axisRow" fieldPosition="0"/>
    </format>
    <format dxfId="90">
      <pivotArea dataOnly="0" outline="0" fieldPosition="0">
        <references count="1">
          <reference field="4294967294" count="1">
            <x v="4"/>
          </reference>
        </references>
      </pivotArea>
    </format>
    <format dxfId="89">
      <pivotArea collapsedLevelsAreSubtotals="1" fieldPosition="0">
        <references count="1">
          <reference field="4294967294" count="1">
            <x v="4"/>
          </reference>
        </references>
      </pivotArea>
    </format>
    <format dxfId="8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7">
      <pivotArea field="-2" type="button" dataOnly="0" labelOnly="1" outline="0" axis="axisRow" fieldPosition="0"/>
    </format>
    <format dxfId="86">
      <pivotArea dataOnly="0" labelOnly="1" fieldPosition="0">
        <references count="1">
          <reference field="2" count="0"/>
        </references>
      </pivotArea>
    </format>
    <format dxfId="8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84">
      <pivotArea dataOnly="0" labelOnly="1" fieldPosition="0">
        <references count="1">
          <reference field="2" count="0"/>
        </references>
      </pivotArea>
    </format>
    <format dxfId="83">
      <pivotArea dataOnly="0" labelOnly="1" fieldPosition="0">
        <references count="1">
          <reference field="2" count="0"/>
        </references>
      </pivotArea>
    </format>
    <format dxfId="82">
      <pivotArea dataOnly="0" labelOnly="1" fieldPosition="0">
        <references count="1">
          <reference field="2" count="0"/>
        </references>
      </pivotArea>
    </format>
    <format dxfId="81">
      <pivotArea outline="0" collapsedLevelsAreSubtotals="1" fieldPosition="0"/>
    </format>
    <format dxfId="80">
      <pivotArea field="2" type="button" dataOnly="0" labelOnly="1" outline="0" axis="axisCol" fieldPosition="0"/>
    </format>
    <format dxfId="79">
      <pivotArea collapsedLevelsAreSubtotals="1" fieldPosition="0">
        <references count="1">
          <reference field="4294967294" count="1">
            <x v="4"/>
          </reference>
        </references>
      </pivotArea>
    </format>
    <format dxfId="7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7">
      <pivotArea field="-2" type="button" dataOnly="0" labelOnly="1" outline="0" axis="axisRow" fieldPosition="0"/>
    </format>
    <format dxfId="76">
      <pivotArea dataOnly="0" labelOnly="1" fieldPosition="0">
        <references count="1">
          <reference field="2" count="0"/>
        </references>
      </pivotArea>
    </format>
    <format dxfId="75">
      <pivotArea field="-2" type="button" dataOnly="0" labelOnly="1" outline="0" axis="axisRow" fieldPosition="0"/>
    </format>
    <format dxfId="74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7">
        <i x="1"/>
        <i x="2"/>
        <i x="3"/>
        <i x="4"/>
        <i x="5" s="1"/>
        <i x="0" nd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6" s="1"/>
        <i x="5"/>
        <i x="4"/>
        <i x="3"/>
        <i x="13" nd="1"/>
        <i x="12" nd="1"/>
        <i x="2" nd="1"/>
        <i x="1" nd="1"/>
        <i x="0" nd="1"/>
        <i x="11" nd="1"/>
        <i x="10" nd="1"/>
        <i x="9" nd="1"/>
        <i x="8" nd="1"/>
        <i x="7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 s="1"/>
        <i x="3"/>
        <i x="8" nd="1"/>
        <i x="9" nd="1"/>
        <i x="10" nd="1"/>
        <i x="11" nd="1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 s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1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2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51" t="s">
        <v>90</v>
      </c>
      <c r="H2" s="51"/>
      <c r="I2" s="51"/>
    </row>
    <row r="3" spans="1:10" ht="14.4" customHeight="1" x14ac:dyDescent="0.3">
      <c r="G3" s="51"/>
      <c r="H3" s="51"/>
      <c r="I3" s="51"/>
    </row>
    <row r="4" spans="1:10" ht="14.4" customHeight="1" x14ac:dyDescent="0.3">
      <c r="G4" s="51"/>
      <c r="H4" s="51"/>
      <c r="I4" s="51"/>
    </row>
    <row r="5" spans="1:10" ht="14.4" customHeight="1" x14ac:dyDescent="0.3">
      <c r="G5" s="51"/>
      <c r="H5" s="51"/>
      <c r="I5" s="51"/>
    </row>
    <row r="6" spans="1:10" ht="14.4" customHeight="1" x14ac:dyDescent="0.3">
      <c r="G6" s="51"/>
      <c r="H6" s="51"/>
      <c r="I6" s="51"/>
    </row>
    <row r="8" spans="1:10" ht="34.799999999999997" customHeight="1" x14ac:dyDescent="0.35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3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3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3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19" sqref="B19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58"/>
      <c r="B14" s="58"/>
      <c r="C14" s="58"/>
      <c r="D14" s="58"/>
      <c r="E14" s="58"/>
      <c r="F14" s="58"/>
    </row>
    <row r="15" spans="1:15" x14ac:dyDescent="0.3">
      <c r="B15" s="43" t="s">
        <v>32</v>
      </c>
    </row>
    <row r="16" spans="1:15" ht="28.8" x14ac:dyDescent="0.3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3">
      <c r="A17" s="1" t="s">
        <v>89</v>
      </c>
      <c r="B17" s="2">
        <v>0</v>
      </c>
      <c r="C17" s="2">
        <v>1.8162949926301187E-3</v>
      </c>
      <c r="D17" s="2">
        <v>2.7244424889451778E-3</v>
      </c>
      <c r="E17" s="2">
        <v>3.6325899852602374E-3</v>
      </c>
      <c r="F17" s="2">
        <v>4.5407374815752966E-3</v>
      </c>
    </row>
    <row r="18" spans="1:6" x14ac:dyDescent="0.3">
      <c r="A18" s="1" t="s">
        <v>85</v>
      </c>
      <c r="B18" s="2">
        <v>1.8162949926301187E-3</v>
      </c>
      <c r="C18" s="2">
        <v>3.6325899852602374E-3</v>
      </c>
      <c r="D18" s="2">
        <v>5.4488849778903557E-3</v>
      </c>
      <c r="E18" s="2">
        <v>7.2651799705204748E-3</v>
      </c>
      <c r="F18" s="2">
        <v>9.0814749631505931E-3</v>
      </c>
    </row>
    <row r="19" spans="1:6" x14ac:dyDescent="0.3">
      <c r="A19" s="1" t="s">
        <v>86</v>
      </c>
      <c r="B19" s="2">
        <v>3.6325899852602374E-3</v>
      </c>
      <c r="C19" s="2">
        <v>7.2651799705204748E-3</v>
      </c>
      <c r="D19" s="2">
        <v>1.0897769955780711E-2</v>
      </c>
      <c r="E19" s="2">
        <v>1.453035994104095E-2</v>
      </c>
      <c r="F19" s="2">
        <v>1.8162949926301186E-2</v>
      </c>
    </row>
    <row r="20" spans="1:6" x14ac:dyDescent="0.3">
      <c r="A20" s="1" t="s">
        <v>87</v>
      </c>
      <c r="B20" s="2">
        <v>5.4488849778903557E-3</v>
      </c>
      <c r="C20" s="2">
        <v>1.0897769955780711E-2</v>
      </c>
      <c r="D20" s="2">
        <v>1.634665493367107E-2</v>
      </c>
      <c r="E20" s="2">
        <v>2.1795539911561423E-2</v>
      </c>
      <c r="F20" s="2">
        <v>2.7244424889451779E-2</v>
      </c>
    </row>
    <row r="21" spans="1:6" x14ac:dyDescent="0.3">
      <c r="A21" s="1" t="s">
        <v>88</v>
      </c>
      <c r="B21" s="2">
        <v>7.2651799705204748E-3</v>
      </c>
      <c r="C21" s="2">
        <v>1.453035994104095E-2</v>
      </c>
      <c r="D21" s="2">
        <v>2.1795539911561423E-2</v>
      </c>
      <c r="E21" s="2">
        <v>2.9060719882081899E-2</v>
      </c>
      <c r="F21" s="2">
        <v>3.6325899852602372E-2</v>
      </c>
    </row>
    <row r="25" spans="1:6" ht="14.4" customHeight="1" x14ac:dyDescent="0.3"/>
    <row r="26" spans="1:6" ht="78.599999999999994" customHeight="1" x14ac:dyDescent="0.3">
      <c r="A26" s="57" t="s">
        <v>77</v>
      </c>
      <c r="B26" s="57"/>
      <c r="C26" s="57"/>
      <c r="D26" s="57"/>
      <c r="E26" s="57"/>
      <c r="F26" s="57"/>
    </row>
    <row r="27" spans="1:6" x14ac:dyDescent="0.3">
      <c r="A27" s="57" t="s">
        <v>70</v>
      </c>
      <c r="B27" s="57"/>
      <c r="C27" s="57"/>
      <c r="D27" s="57"/>
      <c r="E27" s="57"/>
      <c r="F27" s="57"/>
    </row>
    <row r="28" spans="1:6" x14ac:dyDescent="0.3">
      <c r="A28" s="46" t="s">
        <v>63</v>
      </c>
      <c r="B28" s="28"/>
      <c r="C28" s="29"/>
      <c r="D28" s="29"/>
      <c r="E28" s="29"/>
      <c r="F28" s="29"/>
    </row>
    <row r="29" spans="1:6" x14ac:dyDescent="0.3">
      <c r="A29" s="47" t="s">
        <v>64</v>
      </c>
      <c r="B29" s="30"/>
      <c r="C29" s="31"/>
      <c r="D29" s="31"/>
      <c r="E29" s="31"/>
      <c r="F29" s="31"/>
    </row>
    <row r="30" spans="1:6" x14ac:dyDescent="0.3">
      <c r="A30" s="47" t="s">
        <v>65</v>
      </c>
      <c r="B30" s="30"/>
      <c r="C30" s="29"/>
      <c r="D30" s="29"/>
      <c r="E30" s="29"/>
      <c r="F30" s="29"/>
    </row>
    <row r="31" spans="1:6" x14ac:dyDescent="0.3">
      <c r="A31" s="47" t="s">
        <v>66</v>
      </c>
      <c r="B31" s="32"/>
      <c r="C31" s="33"/>
      <c r="D31" s="33"/>
      <c r="E31" s="33"/>
      <c r="F31" s="33"/>
    </row>
    <row r="32" spans="1:6" x14ac:dyDescent="0.3">
      <c r="A32" s="47" t="s">
        <v>67</v>
      </c>
      <c r="B32" s="32"/>
      <c r="C32" s="33"/>
      <c r="D32" s="33"/>
      <c r="E32" s="33"/>
      <c r="F32" s="33"/>
    </row>
    <row r="33" spans="1:6" x14ac:dyDescent="0.3">
      <c r="A33" s="47" t="s">
        <v>68</v>
      </c>
      <c r="B33" s="32"/>
      <c r="C33" s="33"/>
      <c r="D33" s="33"/>
      <c r="E33" s="33"/>
      <c r="F33" s="33"/>
    </row>
    <row r="34" spans="1:6" x14ac:dyDescent="0.3">
      <c r="A34" s="57" t="s">
        <v>71</v>
      </c>
      <c r="B34" s="57"/>
      <c r="C34" s="57"/>
      <c r="D34" s="57"/>
      <c r="E34" s="57"/>
      <c r="F34" s="57"/>
    </row>
    <row r="35" spans="1:6" x14ac:dyDescent="0.3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15" sqref="B15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3" t="s">
        <v>32</v>
      </c>
    </row>
    <row r="16" spans="1:15" ht="28.8" x14ac:dyDescent="0.3">
      <c r="A16" s="18" t="s">
        <v>38</v>
      </c>
      <c r="B16" s="17" t="s">
        <v>72</v>
      </c>
      <c r="C16" s="17" t="s">
        <v>73</v>
      </c>
      <c r="D16" s="17" t="s">
        <v>74</v>
      </c>
      <c r="E16" s="17" t="s">
        <v>75</v>
      </c>
      <c r="F16" s="17" t="s">
        <v>76</v>
      </c>
    </row>
    <row r="17" spans="1:6" x14ac:dyDescent="0.3">
      <c r="A17" s="1" t="s">
        <v>33</v>
      </c>
      <c r="B17" s="13">
        <v>0</v>
      </c>
      <c r="C17" s="13">
        <v>1.802320959288814E-3</v>
      </c>
      <c r="D17" s="13">
        <v>3.604641918577628E-3</v>
      </c>
      <c r="E17" s="13">
        <v>5.4069628778664414E-3</v>
      </c>
      <c r="F17" s="13">
        <v>7.2092838371552561E-3</v>
      </c>
    </row>
    <row r="18" spans="1:6" x14ac:dyDescent="0.3">
      <c r="A18" s="1" t="s">
        <v>34</v>
      </c>
      <c r="B18" s="13">
        <v>1.802320959288814E-3</v>
      </c>
      <c r="C18" s="13">
        <v>3.604641918577628E-3</v>
      </c>
      <c r="D18" s="13">
        <v>7.2092838371552561E-3</v>
      </c>
      <c r="E18" s="13">
        <v>1.0813925755732883E-2</v>
      </c>
      <c r="F18" s="13">
        <v>1.4418567674310512E-2</v>
      </c>
    </row>
    <row r="19" spans="1:6" x14ac:dyDescent="0.3">
      <c r="A19" s="1" t="s">
        <v>35</v>
      </c>
      <c r="B19" s="13">
        <v>2.7034814389332207E-3</v>
      </c>
      <c r="C19" s="13">
        <v>5.4069628778664414E-3</v>
      </c>
      <c r="D19" s="13">
        <v>1.0813925755732883E-2</v>
      </c>
      <c r="E19" s="13">
        <v>1.6220888633599325E-2</v>
      </c>
      <c r="F19" s="13">
        <v>2.1627851511465766E-2</v>
      </c>
    </row>
    <row r="20" spans="1:6" x14ac:dyDescent="0.3">
      <c r="A20" s="1" t="s">
        <v>36</v>
      </c>
      <c r="B20" s="13">
        <v>3.604641918577628E-3</v>
      </c>
      <c r="C20" s="13">
        <v>7.2092838371552561E-3</v>
      </c>
      <c r="D20" s="13">
        <v>1.4418567674310512E-2</v>
      </c>
      <c r="E20" s="13">
        <v>2.1627851511465766E-2</v>
      </c>
      <c r="F20" s="13">
        <v>2.8837135348621024E-2</v>
      </c>
    </row>
    <row r="21" spans="1:6" x14ac:dyDescent="0.3">
      <c r="A21" s="4" t="s">
        <v>37</v>
      </c>
      <c r="B21" s="40">
        <v>4.5058023982220349E-3</v>
      </c>
      <c r="C21" s="40">
        <v>9.0116047964440699E-3</v>
      </c>
      <c r="D21" s="40">
        <v>1.802320959288814E-2</v>
      </c>
      <c r="E21" s="40">
        <v>2.703481438933221E-2</v>
      </c>
      <c r="F21" s="40">
        <v>3.6046419185776279E-2</v>
      </c>
    </row>
    <row r="23" spans="1:6" ht="46.2" customHeight="1" x14ac:dyDescent="0.3">
      <c r="A23" s="57" t="s">
        <v>59</v>
      </c>
      <c r="B23" s="57"/>
      <c r="C23" s="57"/>
      <c r="D23" s="57"/>
      <c r="E23" s="57"/>
      <c r="F23" s="57"/>
    </row>
    <row r="24" spans="1:6" ht="68.400000000000006" customHeight="1" x14ac:dyDescent="0.3">
      <c r="A24" s="63" t="s">
        <v>78</v>
      </c>
      <c r="B24" s="63"/>
      <c r="C24" s="63"/>
      <c r="D24" s="63"/>
      <c r="E24" s="63"/>
      <c r="F24" s="63"/>
    </row>
    <row r="25" spans="1:6" ht="16.2" customHeight="1" x14ac:dyDescent="0.3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opLeftCell="A6" workbookViewId="0">
      <selection activeCell="C15" sqref="C15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14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2">
        <v>0</v>
      </c>
      <c r="C17" s="2">
        <v>1.8670527139173798E-3</v>
      </c>
      <c r="D17" s="2">
        <v>3.7341054278347595E-3</v>
      </c>
      <c r="E17" s="2">
        <v>5.6011581417521389E-3</v>
      </c>
      <c r="F17" s="2">
        <v>7.468210855669519E-3</v>
      </c>
    </row>
    <row r="18" spans="1:6" x14ac:dyDescent="0.3">
      <c r="A18" s="1" t="s">
        <v>34</v>
      </c>
      <c r="B18" s="2">
        <v>1.8670527139173798E-3</v>
      </c>
      <c r="C18" s="2">
        <v>3.7341054278347595E-3</v>
      </c>
      <c r="D18" s="2">
        <v>7.468210855669519E-3</v>
      </c>
      <c r="E18" s="2">
        <v>1.1202316283504278E-2</v>
      </c>
      <c r="F18" s="2">
        <v>1.4936421711339038E-2</v>
      </c>
    </row>
    <row r="19" spans="1:6" x14ac:dyDescent="0.3">
      <c r="A19" s="1" t="s">
        <v>35</v>
      </c>
      <c r="B19" s="2">
        <v>2.8005790708760694E-3</v>
      </c>
      <c r="C19" s="2">
        <v>5.6011581417521389E-3</v>
      </c>
      <c r="D19" s="2">
        <v>1.1202316283504278E-2</v>
      </c>
      <c r="E19" s="2">
        <v>1.6803474425256419E-2</v>
      </c>
      <c r="F19" s="2">
        <v>2.2404632567008555E-2</v>
      </c>
    </row>
    <row r="20" spans="1:6" x14ac:dyDescent="0.3">
      <c r="A20" s="1" t="s">
        <v>36</v>
      </c>
      <c r="B20" s="2">
        <v>3.7341054278347595E-3</v>
      </c>
      <c r="C20" s="2">
        <v>7.468210855669519E-3</v>
      </c>
      <c r="D20" s="2">
        <v>1.4936421711339038E-2</v>
      </c>
      <c r="E20" s="2">
        <v>2.2404632567008555E-2</v>
      </c>
      <c r="F20" s="2">
        <v>2.9872843422678076E-2</v>
      </c>
    </row>
    <row r="21" spans="1:6" x14ac:dyDescent="0.3">
      <c r="A21" s="4" t="s">
        <v>37</v>
      </c>
      <c r="B21" s="5">
        <v>4.6676317847934492E-3</v>
      </c>
      <c r="C21" s="5">
        <v>9.3352635695868984E-3</v>
      </c>
      <c r="D21" s="5">
        <v>1.8670527139173797E-2</v>
      </c>
      <c r="E21" s="5">
        <v>2.8005790708760695E-2</v>
      </c>
      <c r="F21" s="5">
        <v>3.7341054278347593E-2</v>
      </c>
    </row>
    <row r="22" spans="1:6" x14ac:dyDescent="0.3">
      <c r="C22" s="15"/>
    </row>
    <row r="23" spans="1:6" ht="49.2" customHeight="1" x14ac:dyDescent="0.3">
      <c r="A23" s="57" t="s">
        <v>61</v>
      </c>
      <c r="B23" s="57"/>
      <c r="C23" s="57"/>
      <c r="D23" s="57"/>
      <c r="E23" s="57"/>
      <c r="F23" s="57"/>
    </row>
    <row r="24" spans="1:6" ht="73.2" customHeight="1" x14ac:dyDescent="0.3">
      <c r="A24" s="63" t="s">
        <v>78</v>
      </c>
      <c r="B24" s="63"/>
      <c r="C24" s="63"/>
      <c r="D24" s="63"/>
      <c r="E24" s="63"/>
      <c r="F24" s="63"/>
    </row>
    <row r="25" spans="1:6" x14ac:dyDescent="0.3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38"/>
  <sheetViews>
    <sheetView showGridLines="0" workbookViewId="0">
      <pane xSplit="3" ySplit="3" topLeftCell="D317" activePane="bottomRight" state="frozen"/>
      <selection pane="topRight" activeCell="G1" sqref="G1"/>
      <selection pane="bottomLeft" activeCell="A4" sqref="A4"/>
      <selection pane="bottomRight" activeCell="D342" sqref="D342"/>
    </sheetView>
  </sheetViews>
  <sheetFormatPr baseColWidth="10" defaultRowHeight="14.4" x14ac:dyDescent="0.3"/>
  <cols>
    <col min="4" max="4" width="38.109375" customWidth="1"/>
    <col min="5" max="5" width="13.77734375" customWidth="1"/>
    <col min="6" max="9" width="12.44140625" bestFit="1" customWidth="1"/>
  </cols>
  <sheetData>
    <row r="3" spans="2:9" x14ac:dyDescent="0.3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3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3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3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3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3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3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3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3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3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3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3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3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3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3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3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3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3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3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3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3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3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3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3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3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3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3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3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3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3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3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3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3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3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3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3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3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3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3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3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3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3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3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3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3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3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3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3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3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3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3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3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3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3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3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3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3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3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3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3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3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3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3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3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3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3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3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3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3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3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3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3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3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3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3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3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3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3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3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3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3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3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3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3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3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3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3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3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3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3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3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3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3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3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3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3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3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3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3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3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3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3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3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3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3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3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3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3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3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3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3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3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3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3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3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3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3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3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3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3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3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3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3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3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3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3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3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3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3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3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3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3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3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3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3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3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3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3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3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3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3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3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3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3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3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3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3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3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3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3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3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3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3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3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3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3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3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3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3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3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3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3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3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3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3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3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3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3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3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3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3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3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3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3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3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3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3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3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3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3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3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3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3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3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3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3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3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3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3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3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3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3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3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3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3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3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3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3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3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3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3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3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3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3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3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3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3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3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3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3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3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3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3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3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3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3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3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3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3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3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3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3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3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3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3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3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3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3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3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3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3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3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3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3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3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3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3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3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3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3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3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3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3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3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3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3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3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3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3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3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3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3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3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3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3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3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3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3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3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3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3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3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3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3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3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3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3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3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3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3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3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3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3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3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3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3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3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3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3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3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3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3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3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3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3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3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3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3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3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3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3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3">
      <c r="B294" s="12">
        <v>2022</v>
      </c>
      <c r="C294" s="12" t="s">
        <v>29</v>
      </c>
      <c r="D294" s="12" t="s">
        <v>79</v>
      </c>
      <c r="E294" s="45">
        <v>0</v>
      </c>
      <c r="F294" s="45">
        <f>0.1*[1]INFORMACIÓN!$G$8</f>
        <v>1.9191180655951689E-3</v>
      </c>
      <c r="G294" s="45">
        <f>0.2*[1]INFORMACIÓN!$G$8</f>
        <v>3.8382361311903378E-3</v>
      </c>
      <c r="H294" s="45">
        <f>0.3*[1]INFORMACIÓN!$G$8</f>
        <v>5.7573541967855064E-3</v>
      </c>
      <c r="I294" s="45">
        <f>0.4*[1]INFORMACIÓN!$G$8</f>
        <v>7.6764722623806755E-3</v>
      </c>
    </row>
    <row r="295" spans="2:9" x14ac:dyDescent="0.3">
      <c r="B295" s="12">
        <v>2022</v>
      </c>
      <c r="C295" s="12" t="s">
        <v>29</v>
      </c>
      <c r="D295" s="12" t="s">
        <v>80</v>
      </c>
      <c r="E295" s="45">
        <f>0.1*[1]INFORMACIÓN!$G$8</f>
        <v>1.9191180655951689E-3</v>
      </c>
      <c r="F295" s="45">
        <f>0.2*[1]INFORMACIÓN!$G$8</f>
        <v>3.8382361311903378E-3</v>
      </c>
      <c r="G295" s="45">
        <f>0.4*[1]INFORMACIÓN!$G$8</f>
        <v>7.6764722623806755E-3</v>
      </c>
      <c r="H295" s="45">
        <f>0.6*[1]INFORMACIÓN!$G$8</f>
        <v>1.1514708393571013E-2</v>
      </c>
      <c r="I295" s="45">
        <f>0.8*[1]INFORMACIÓN!$G$8</f>
        <v>1.5352944524761351E-2</v>
      </c>
    </row>
    <row r="296" spans="2:9" x14ac:dyDescent="0.3">
      <c r="B296" s="12">
        <v>2022</v>
      </c>
      <c r="C296" s="12" t="s">
        <v>29</v>
      </c>
      <c r="D296" s="12" t="s">
        <v>81</v>
      </c>
      <c r="E296" s="45">
        <f>0.15*[1]INFORMACIÓN!$G$8</f>
        <v>2.8786770983927532E-3</v>
      </c>
      <c r="F296" s="45">
        <f>0.3*[1]INFORMACIÓN!$G$8</f>
        <v>5.7573541967855064E-3</v>
      </c>
      <c r="G296" s="45">
        <f>0.6*[1]INFORMACIÓN!$G$8</f>
        <v>1.1514708393571013E-2</v>
      </c>
      <c r="H296" s="45">
        <f>0.9*[1]INFORMACIÓN!$G$8</f>
        <v>1.7272062590356518E-2</v>
      </c>
      <c r="I296" s="45">
        <f>1.2*[1]INFORMACIÓN!$G$8</f>
        <v>2.3029416787142026E-2</v>
      </c>
    </row>
    <row r="297" spans="2:9" x14ac:dyDescent="0.3">
      <c r="B297" s="12">
        <v>2022</v>
      </c>
      <c r="C297" s="12" t="s">
        <v>29</v>
      </c>
      <c r="D297" s="12" t="s">
        <v>82</v>
      </c>
      <c r="E297" s="45">
        <f>0.2*[1]INFORMACIÓN!$G$8</f>
        <v>3.8382361311903378E-3</v>
      </c>
      <c r="F297" s="45">
        <f>0.4*[1]INFORMACIÓN!$G$8</f>
        <v>7.6764722623806755E-3</v>
      </c>
      <c r="G297" s="45">
        <f>0.8*[1]INFORMACIÓN!$G$8</f>
        <v>1.5352944524761351E-2</v>
      </c>
      <c r="H297" s="45">
        <f>1.2*[1]INFORMACIÓN!$G$8</f>
        <v>2.3029416787142026E-2</v>
      </c>
      <c r="I297" s="45">
        <f>1.6*[1]INFORMACIÓN!$G$8</f>
        <v>3.0705889049522702E-2</v>
      </c>
    </row>
    <row r="298" spans="2:9" x14ac:dyDescent="0.3">
      <c r="B298" s="12">
        <v>2022</v>
      </c>
      <c r="C298" s="12" t="s">
        <v>29</v>
      </c>
      <c r="D298" s="12" t="s">
        <v>83</v>
      </c>
      <c r="E298" s="45">
        <f>0.25*[1]INFORMACIÓN!$G$8</f>
        <v>4.7977951639879219E-3</v>
      </c>
      <c r="F298" s="45">
        <f>0.5*[1]INFORMACIÓN!$G$8</f>
        <v>9.5955903279758437E-3</v>
      </c>
      <c r="G298" s="45">
        <f>1*[1]INFORMACIÓN!$G$8</f>
        <v>1.9191180655951687E-2</v>
      </c>
      <c r="H298" s="45">
        <f>1.5*[1]INFORMACIÓN!$G$8</f>
        <v>2.8786770983927533E-2</v>
      </c>
      <c r="I298" s="45">
        <f>2*[1]INFORMACIÓN!$G$8</f>
        <v>3.8382361311903375E-2</v>
      </c>
    </row>
    <row r="299" spans="2:9" x14ac:dyDescent="0.3">
      <c r="B299" s="38">
        <v>2022</v>
      </c>
      <c r="C299" s="38" t="s">
        <v>28</v>
      </c>
      <c r="D299" s="38" t="s">
        <v>79</v>
      </c>
      <c r="E299" s="48">
        <v>0</v>
      </c>
      <c r="F299" s="48">
        <v>1.8325224662192659E-3</v>
      </c>
      <c r="G299" s="48">
        <v>3.6650449324385319E-3</v>
      </c>
      <c r="H299" s="48">
        <v>5.4975673986577978E-3</v>
      </c>
      <c r="I299" s="48">
        <v>7.3300898648770638E-3</v>
      </c>
    </row>
    <row r="300" spans="2:9" x14ac:dyDescent="0.3">
      <c r="B300" s="38">
        <v>2022</v>
      </c>
      <c r="C300" s="38" t="s">
        <v>28</v>
      </c>
      <c r="D300" s="38" t="s">
        <v>80</v>
      </c>
      <c r="E300" s="48">
        <v>1.8325224662192659E-3</v>
      </c>
      <c r="F300" s="48">
        <v>3.6650449324385319E-3</v>
      </c>
      <c r="G300" s="48">
        <v>7.3300898648770638E-3</v>
      </c>
      <c r="H300" s="48">
        <v>1.0995134797315596E-2</v>
      </c>
      <c r="I300" s="48">
        <v>1.4660179729754128E-2</v>
      </c>
    </row>
    <row r="301" spans="2:9" x14ac:dyDescent="0.3">
      <c r="B301" s="38">
        <v>2022</v>
      </c>
      <c r="C301" s="38" t="s">
        <v>28</v>
      </c>
      <c r="D301" s="38" t="s">
        <v>81</v>
      </c>
      <c r="E301" s="48">
        <v>2.7487836993288989E-3</v>
      </c>
      <c r="F301" s="48">
        <v>5.4975673986577978E-3</v>
      </c>
      <c r="G301" s="48">
        <v>1.0995134797315596E-2</v>
      </c>
      <c r="H301" s="48">
        <v>1.6492702195973395E-2</v>
      </c>
      <c r="I301" s="48">
        <v>2.1990269594631191E-2</v>
      </c>
    </row>
    <row r="302" spans="2:9" x14ac:dyDescent="0.3">
      <c r="B302" s="38">
        <v>2022</v>
      </c>
      <c r="C302" s="38" t="s">
        <v>28</v>
      </c>
      <c r="D302" s="38" t="s">
        <v>82</v>
      </c>
      <c r="E302" s="48">
        <v>3.6650449324385319E-3</v>
      </c>
      <c r="F302" s="48">
        <v>7.3300898648770638E-3</v>
      </c>
      <c r="G302" s="48">
        <v>1.4660179729754128E-2</v>
      </c>
      <c r="H302" s="48">
        <v>2.1990269594631191E-2</v>
      </c>
      <c r="I302" s="48">
        <v>2.9320359459508255E-2</v>
      </c>
    </row>
    <row r="303" spans="2:9" x14ac:dyDescent="0.3">
      <c r="B303" s="38">
        <v>2022</v>
      </c>
      <c r="C303" s="38" t="s">
        <v>28</v>
      </c>
      <c r="D303" s="38" t="s">
        <v>83</v>
      </c>
      <c r="E303" s="48">
        <v>4.5813061655481649E-3</v>
      </c>
      <c r="F303" s="48">
        <v>9.1626123310963297E-3</v>
      </c>
      <c r="G303" s="48">
        <v>1.8325224662192659E-2</v>
      </c>
      <c r="H303" s="48">
        <v>2.7487836993288987E-2</v>
      </c>
      <c r="I303" s="48">
        <v>3.6650449324385319E-2</v>
      </c>
    </row>
    <row r="304" spans="2:9" x14ac:dyDescent="0.3">
      <c r="B304" s="12">
        <v>2022</v>
      </c>
      <c r="C304" s="12" t="s">
        <v>0</v>
      </c>
      <c r="D304" s="12" t="s">
        <v>79</v>
      </c>
      <c r="E304" s="45">
        <v>0</v>
      </c>
      <c r="F304" s="45">
        <f>0.1*[2]INFORMACIÓN!$G$8</f>
        <v>1.98671552080903E-3</v>
      </c>
      <c r="G304" s="45">
        <f>0.2*[2]INFORMACIÓN!$G$8</f>
        <v>3.9734310416180601E-3</v>
      </c>
      <c r="H304" s="45">
        <f>0.3*[2]INFORMACIÓN!$G$8</f>
        <v>5.9601465624270896E-3</v>
      </c>
      <c r="I304" s="45">
        <f>0.4*[2]INFORMACIÓN!$G$8</f>
        <v>7.9468620832361201E-3</v>
      </c>
    </row>
    <row r="305" spans="2:9" x14ac:dyDescent="0.3">
      <c r="B305" s="12">
        <v>2022</v>
      </c>
      <c r="C305" s="12" t="s">
        <v>0</v>
      </c>
      <c r="D305" s="12" t="s">
        <v>80</v>
      </c>
      <c r="E305" s="45">
        <f>0.1*[2]INFORMACIÓN!$G$8</f>
        <v>1.98671552080903E-3</v>
      </c>
      <c r="F305" s="45">
        <f>0.2*[2]INFORMACIÓN!$G$8</f>
        <v>3.9734310416180601E-3</v>
      </c>
      <c r="G305" s="45">
        <f>0.4*[2]INFORMACIÓN!$G$8</f>
        <v>7.9468620832361201E-3</v>
      </c>
      <c r="H305" s="45">
        <f>0.6*[2]INFORMACIÓN!$G$8</f>
        <v>1.1920293124854179E-2</v>
      </c>
      <c r="I305" s="45">
        <f>0.8*[2]INFORMACIÓN!$G$8</f>
        <v>1.589372416647224E-2</v>
      </c>
    </row>
    <row r="306" spans="2:9" x14ac:dyDescent="0.3">
      <c r="B306" s="12">
        <v>2022</v>
      </c>
      <c r="C306" s="12" t="s">
        <v>0</v>
      </c>
      <c r="D306" s="12" t="s">
        <v>81</v>
      </c>
      <c r="E306" s="45">
        <f>0.15*[2]INFORMACIÓN!$G$8</f>
        <v>2.9800732812135448E-3</v>
      </c>
      <c r="F306" s="45">
        <f>0.3*[2]INFORMACIÓN!$G$8</f>
        <v>5.9601465624270896E-3</v>
      </c>
      <c r="G306" s="45">
        <f>0.6*[2]INFORMACIÓN!$G$8</f>
        <v>1.1920293124854179E-2</v>
      </c>
      <c r="H306" s="45">
        <f>0.9*[2]INFORMACIÓN!$G$8</f>
        <v>1.7880439687281272E-2</v>
      </c>
      <c r="I306" s="45">
        <f>1.2*[2]INFORMACIÓN!$G$8</f>
        <v>2.3840586249708359E-2</v>
      </c>
    </row>
    <row r="307" spans="2:9" x14ac:dyDescent="0.3">
      <c r="B307" s="12">
        <v>2022</v>
      </c>
      <c r="C307" s="12" t="s">
        <v>0</v>
      </c>
      <c r="D307" s="12" t="s">
        <v>82</v>
      </c>
      <c r="E307" s="45">
        <f>0.2*[2]INFORMACIÓN!$G$8</f>
        <v>3.9734310416180601E-3</v>
      </c>
      <c r="F307" s="45">
        <f>0.4*[2]INFORMACIÓN!$G$8</f>
        <v>7.9468620832361201E-3</v>
      </c>
      <c r="G307" s="45">
        <f>0.8*[2]INFORMACIÓN!$G$8</f>
        <v>1.589372416647224E-2</v>
      </c>
      <c r="H307" s="45">
        <f>1.2*[2]INFORMACIÓN!$G$8</f>
        <v>2.3840586249708359E-2</v>
      </c>
      <c r="I307" s="45">
        <f>1.6*[2]INFORMACIÓN!$G$8</f>
        <v>3.178744833294448E-2</v>
      </c>
    </row>
    <row r="308" spans="2:9" x14ac:dyDescent="0.3">
      <c r="B308" s="12">
        <v>2022</v>
      </c>
      <c r="C308" s="12" t="s">
        <v>0</v>
      </c>
      <c r="D308" s="12" t="s">
        <v>83</v>
      </c>
      <c r="E308" s="45">
        <f>0.25*[2]INFORMACIÓN!$G$8</f>
        <v>4.9667888020225748E-3</v>
      </c>
      <c r="F308" s="45">
        <f>0.5*[2]INFORMACIÓN!$G$8</f>
        <v>9.9335776040451497E-3</v>
      </c>
      <c r="G308" s="45">
        <f>1*[2]INFORMACIÓN!$G$8</f>
        <v>1.9867155208090299E-2</v>
      </c>
      <c r="H308" s="45">
        <f>1.5*[2]INFORMACIÓN!$G$8</f>
        <v>2.9800732812135449E-2</v>
      </c>
      <c r="I308" s="45">
        <f>2*[2]INFORMACIÓN!$G$8</f>
        <v>3.9734310416180599E-2</v>
      </c>
    </row>
    <row r="309" spans="2:9" x14ac:dyDescent="0.3">
      <c r="B309" s="38">
        <v>2022</v>
      </c>
      <c r="C309" s="38" t="s">
        <v>1</v>
      </c>
      <c r="D309" s="38" t="s">
        <v>79</v>
      </c>
      <c r="E309" s="48">
        <v>0</v>
      </c>
      <c r="F309" s="48">
        <v>2.0085812450795003E-3</v>
      </c>
      <c r="G309" s="48">
        <v>4.0171624901590005E-3</v>
      </c>
      <c r="H309" s="48">
        <v>6.0257437352385012E-3</v>
      </c>
      <c r="I309" s="48">
        <v>8.0343249803180011E-3</v>
      </c>
    </row>
    <row r="310" spans="2:9" x14ac:dyDescent="0.3">
      <c r="B310" s="38">
        <v>2022</v>
      </c>
      <c r="C310" s="38" t="s">
        <v>1</v>
      </c>
      <c r="D310" s="38" t="s">
        <v>80</v>
      </c>
      <c r="E310" s="48">
        <v>2.0085812450795003E-3</v>
      </c>
      <c r="F310" s="48">
        <v>4.0171624901590005E-3</v>
      </c>
      <c r="G310" s="48">
        <v>8.0343249803180011E-3</v>
      </c>
      <c r="H310" s="48">
        <v>1.2051487470477002E-2</v>
      </c>
      <c r="I310" s="48">
        <v>1.6068649960636002E-2</v>
      </c>
    </row>
    <row r="311" spans="2:9" x14ac:dyDescent="0.3">
      <c r="B311" s="38">
        <v>2022</v>
      </c>
      <c r="C311" s="38" t="s">
        <v>1</v>
      </c>
      <c r="D311" s="38" t="s">
        <v>81</v>
      </c>
      <c r="E311" s="48">
        <v>3.0128718676192506E-3</v>
      </c>
      <c r="F311" s="48">
        <v>6.0257437352385012E-3</v>
      </c>
      <c r="G311" s="48">
        <v>1.2051487470477002E-2</v>
      </c>
      <c r="H311" s="48">
        <v>1.8077231205715503E-2</v>
      </c>
      <c r="I311" s="48">
        <v>2.4102974940954005E-2</v>
      </c>
    </row>
    <row r="312" spans="2:9" x14ac:dyDescent="0.3">
      <c r="B312" s="38">
        <v>2022</v>
      </c>
      <c r="C312" s="38" t="s">
        <v>1</v>
      </c>
      <c r="D312" s="38" t="s">
        <v>82</v>
      </c>
      <c r="E312" s="48">
        <v>4.0171624901590005E-3</v>
      </c>
      <c r="F312" s="48">
        <v>8.0343249803180011E-3</v>
      </c>
      <c r="G312" s="48">
        <v>1.6068649960636002E-2</v>
      </c>
      <c r="H312" s="48">
        <v>2.4102974940954005E-2</v>
      </c>
      <c r="I312" s="48">
        <v>3.2137299921272004E-2</v>
      </c>
    </row>
    <row r="313" spans="2:9" x14ac:dyDescent="0.3">
      <c r="B313" s="38">
        <v>2022</v>
      </c>
      <c r="C313" s="38" t="s">
        <v>1</v>
      </c>
      <c r="D313" s="38" t="s">
        <v>83</v>
      </c>
      <c r="E313" s="48">
        <v>5.0214531126987509E-3</v>
      </c>
      <c r="F313" s="48">
        <v>1.0042906225397502E-2</v>
      </c>
      <c r="G313" s="48">
        <v>2.0085812450795004E-2</v>
      </c>
      <c r="H313" s="48">
        <v>3.0128718676192504E-2</v>
      </c>
      <c r="I313" s="48">
        <v>4.0171624901590007E-2</v>
      </c>
    </row>
    <row r="314" spans="2:9" x14ac:dyDescent="0.3">
      <c r="B314" s="12">
        <v>2022</v>
      </c>
      <c r="C314" s="12" t="s">
        <v>2</v>
      </c>
      <c r="D314" s="12" t="s">
        <v>79</v>
      </c>
      <c r="E314" s="45">
        <v>0</v>
      </c>
      <c r="F314" s="45">
        <f>0.1*[3]INFORMACIÓN!$G$8</f>
        <v>1.7660694124501137E-3</v>
      </c>
      <c r="G314" s="45">
        <f>0.2*[3]INFORMACIÓN!$G$8</f>
        <v>3.5321388249002273E-3</v>
      </c>
      <c r="H314" s="45">
        <f>0.3*[3]INFORMACIÓN!$G$8</f>
        <v>5.2982082373503403E-3</v>
      </c>
      <c r="I314" s="45">
        <f>0.4*[3]INFORMACIÓN!$G$8</f>
        <v>7.0642776498004546E-3</v>
      </c>
    </row>
    <row r="315" spans="2:9" x14ac:dyDescent="0.3">
      <c r="B315" s="12">
        <v>2022</v>
      </c>
      <c r="C315" s="12" t="s">
        <v>2</v>
      </c>
      <c r="D315" s="12" t="s">
        <v>80</v>
      </c>
      <c r="E315" s="45">
        <f>0.1*[3]INFORMACIÓN!$G$8</f>
        <v>1.7660694124501137E-3</v>
      </c>
      <c r="F315" s="45">
        <f>0.2*[3]INFORMACIÓN!$G$8</f>
        <v>3.5321388249002273E-3</v>
      </c>
      <c r="G315" s="45">
        <f>0.4*[3]INFORMACIÓN!$G$8</f>
        <v>7.0642776498004546E-3</v>
      </c>
      <c r="H315" s="45">
        <f>0.6*[3]INFORMACIÓN!$G$8</f>
        <v>1.0596416474700681E-2</v>
      </c>
      <c r="I315" s="45">
        <f>0.8*[3]INFORMACIÓN!$G$8</f>
        <v>1.4128555299600909E-2</v>
      </c>
    </row>
    <row r="316" spans="2:9" x14ac:dyDescent="0.3">
      <c r="B316" s="12">
        <v>2022</v>
      </c>
      <c r="C316" s="12" t="s">
        <v>2</v>
      </c>
      <c r="D316" s="12" t="s">
        <v>81</v>
      </c>
      <c r="E316" s="45">
        <f>0.15*[3]INFORMACIÓN!$G$8</f>
        <v>2.6491041186751702E-3</v>
      </c>
      <c r="F316" s="45">
        <f>0.3*[3]INFORMACIÓN!$G$8</f>
        <v>5.2982082373503403E-3</v>
      </c>
      <c r="G316" s="45">
        <f>0.6*[3]INFORMACIÓN!$G$8</f>
        <v>1.0596416474700681E-2</v>
      </c>
      <c r="H316" s="45">
        <f>0.9*[3]INFORMACIÓN!$G$8</f>
        <v>1.5894624712051022E-2</v>
      </c>
      <c r="I316" s="45">
        <f>1.2*[3]INFORMACIÓN!$G$8</f>
        <v>2.1192832949401361E-2</v>
      </c>
    </row>
    <row r="317" spans="2:9" x14ac:dyDescent="0.3">
      <c r="B317" s="12">
        <v>2022</v>
      </c>
      <c r="C317" s="12" t="s">
        <v>2</v>
      </c>
      <c r="D317" s="12" t="s">
        <v>82</v>
      </c>
      <c r="E317" s="45">
        <f>0.2*[3]INFORMACIÓN!$G$8</f>
        <v>3.5321388249002273E-3</v>
      </c>
      <c r="F317" s="45">
        <f>0.4*[3]INFORMACIÓN!$G$8</f>
        <v>7.0642776498004546E-3</v>
      </c>
      <c r="G317" s="45">
        <f>0.8*[3]INFORMACIÓN!$G$8</f>
        <v>1.4128555299600909E-2</v>
      </c>
      <c r="H317" s="45">
        <f>1.2*[3]INFORMACIÓN!$G$8</f>
        <v>2.1192832949401361E-2</v>
      </c>
      <c r="I317" s="45">
        <f>1.6*[3]INFORMACIÓN!$G$8</f>
        <v>2.8257110599201819E-2</v>
      </c>
    </row>
    <row r="318" spans="2:9" x14ac:dyDescent="0.3">
      <c r="B318" s="12">
        <v>2022</v>
      </c>
      <c r="C318" s="12" t="s">
        <v>2</v>
      </c>
      <c r="D318" s="12" t="s">
        <v>83</v>
      </c>
      <c r="E318" s="45">
        <f>0.25*[3]INFORMACIÓN!$G$8</f>
        <v>4.415173531125284E-3</v>
      </c>
      <c r="F318" s="45">
        <f>0.5*[3]INFORMACIÓN!$G$8</f>
        <v>8.8303470622505681E-3</v>
      </c>
      <c r="G318" s="45">
        <f>1*[3]INFORMACIÓN!$G$8</f>
        <v>1.7660694124501136E-2</v>
      </c>
      <c r="H318" s="45">
        <f>1.5*[3]INFORMACIÓN!$G$8</f>
        <v>2.6491041186751704E-2</v>
      </c>
      <c r="I318" s="45">
        <f>2*[3]INFORMACIÓN!$G$8</f>
        <v>3.5321388249002272E-2</v>
      </c>
    </row>
    <row r="319" spans="2:9" x14ac:dyDescent="0.3">
      <c r="B319" s="38">
        <v>2023</v>
      </c>
      <c r="C319" s="38" t="s">
        <v>49</v>
      </c>
      <c r="D319" s="38" t="s">
        <v>79</v>
      </c>
      <c r="E319" s="48">
        <v>0</v>
      </c>
      <c r="F319" s="48">
        <v>1.8384201686253408E-3</v>
      </c>
      <c r="G319" s="48">
        <v>3.6768403372506816E-3</v>
      </c>
      <c r="H319" s="48">
        <v>5.5152605058760218E-3</v>
      </c>
      <c r="I319" s="48">
        <v>7.3536806745013632E-3</v>
      </c>
    </row>
    <row r="320" spans="2:9" x14ac:dyDescent="0.3">
      <c r="B320" s="38">
        <v>2023</v>
      </c>
      <c r="C320" s="38" t="s">
        <v>49</v>
      </c>
      <c r="D320" s="38" t="s">
        <v>80</v>
      </c>
      <c r="E320" s="48">
        <v>1.8384201686253408E-3</v>
      </c>
      <c r="F320" s="48">
        <v>3.6768403372506816E-3</v>
      </c>
      <c r="G320" s="48">
        <v>7.3536806745013632E-3</v>
      </c>
      <c r="H320" s="48">
        <v>1.1030521011752044E-2</v>
      </c>
      <c r="I320" s="48">
        <v>1.4707361349002726E-2</v>
      </c>
    </row>
    <row r="321" spans="2:9" x14ac:dyDescent="0.3">
      <c r="B321" s="38">
        <v>2023</v>
      </c>
      <c r="C321" s="38" t="s">
        <v>49</v>
      </c>
      <c r="D321" s="38" t="s">
        <v>81</v>
      </c>
      <c r="E321" s="48">
        <v>2.7576302529380109E-3</v>
      </c>
      <c r="F321" s="48">
        <v>5.5152605058760218E-3</v>
      </c>
      <c r="G321" s="48">
        <v>1.1030521011752044E-2</v>
      </c>
      <c r="H321" s="48">
        <v>1.6545781517628068E-2</v>
      </c>
      <c r="I321" s="48">
        <v>2.2061042023504087E-2</v>
      </c>
    </row>
    <row r="322" spans="2:9" x14ac:dyDescent="0.3">
      <c r="B322" s="38">
        <v>2023</v>
      </c>
      <c r="C322" s="38" t="s">
        <v>49</v>
      </c>
      <c r="D322" s="38" t="s">
        <v>82</v>
      </c>
      <c r="E322" s="48">
        <v>3.6768403372506816E-3</v>
      </c>
      <c r="F322" s="48">
        <v>7.3536806745013632E-3</v>
      </c>
      <c r="G322" s="48">
        <v>1.4707361349002726E-2</v>
      </c>
      <c r="H322" s="48">
        <v>2.2061042023504087E-2</v>
      </c>
      <c r="I322" s="48">
        <v>2.9414722698005453E-2</v>
      </c>
    </row>
    <row r="323" spans="2:9" x14ac:dyDescent="0.3">
      <c r="B323" s="38">
        <v>2023</v>
      </c>
      <c r="C323" s="38" t="s">
        <v>49</v>
      </c>
      <c r="D323" s="38" t="s">
        <v>83</v>
      </c>
      <c r="E323" s="48">
        <v>4.5960504215633519E-3</v>
      </c>
      <c r="F323" s="48">
        <v>9.1921008431267038E-3</v>
      </c>
      <c r="G323" s="48">
        <v>1.8384201686253408E-2</v>
      </c>
      <c r="H323" s="48">
        <v>2.7576302529380113E-2</v>
      </c>
      <c r="I323" s="48">
        <v>3.6768403372506815E-2</v>
      </c>
    </row>
    <row r="324" spans="2:9" x14ac:dyDescent="0.3">
      <c r="B324" s="12">
        <v>2023</v>
      </c>
      <c r="C324" s="12" t="s">
        <v>31</v>
      </c>
      <c r="D324" t="s">
        <v>79</v>
      </c>
      <c r="E324" s="45">
        <v>0</v>
      </c>
      <c r="F324" s="45">
        <v>1.7103080945302608E-3</v>
      </c>
      <c r="G324" s="45">
        <v>3.4206161890605216E-3</v>
      </c>
      <c r="H324" s="45">
        <v>5.1309242835907822E-3</v>
      </c>
      <c r="I324" s="45">
        <v>6.8412323781210432E-3</v>
      </c>
    </row>
    <row r="325" spans="2:9" x14ac:dyDescent="0.3">
      <c r="B325" s="12">
        <v>2023</v>
      </c>
      <c r="C325" s="12" t="s">
        <v>31</v>
      </c>
      <c r="D325" t="s">
        <v>80</v>
      </c>
      <c r="E325" s="45">
        <v>1.7103080945302608E-3</v>
      </c>
      <c r="F325" s="45">
        <v>3.4206161890605216E-3</v>
      </c>
      <c r="G325" s="45">
        <v>6.8412323781210432E-3</v>
      </c>
      <c r="H325" s="45">
        <v>1.0261848567181564E-2</v>
      </c>
      <c r="I325" s="45">
        <v>1.3682464756242086E-2</v>
      </c>
    </row>
    <row r="326" spans="2:9" x14ac:dyDescent="0.3">
      <c r="B326" s="12">
        <v>2023</v>
      </c>
      <c r="C326" s="12" t="s">
        <v>31</v>
      </c>
      <c r="D326" t="s">
        <v>81</v>
      </c>
      <c r="E326" s="45">
        <v>2.5654621417953911E-3</v>
      </c>
      <c r="F326" s="45">
        <v>5.1309242835907822E-3</v>
      </c>
      <c r="G326" s="45">
        <v>1.0261848567181564E-2</v>
      </c>
      <c r="H326" s="45">
        <v>1.5392772850772346E-2</v>
      </c>
      <c r="I326" s="45">
        <v>2.0523697134363129E-2</v>
      </c>
    </row>
    <row r="327" spans="2:9" x14ac:dyDescent="0.3">
      <c r="B327" s="12">
        <v>2023</v>
      </c>
      <c r="C327" s="12" t="s">
        <v>31</v>
      </c>
      <c r="D327" t="s">
        <v>82</v>
      </c>
      <c r="E327" s="45">
        <v>3.4206161890605216E-3</v>
      </c>
      <c r="F327" s="45">
        <v>6.8412323781210432E-3</v>
      </c>
      <c r="G327" s="45">
        <v>1.3682464756242086E-2</v>
      </c>
      <c r="H327" s="45">
        <v>2.0523697134363129E-2</v>
      </c>
      <c r="I327" s="45">
        <v>2.7364929512484173E-2</v>
      </c>
    </row>
    <row r="328" spans="2:9" x14ac:dyDescent="0.3">
      <c r="B328" s="12">
        <v>2023</v>
      </c>
      <c r="C328" s="12" t="s">
        <v>31</v>
      </c>
      <c r="D328" t="s">
        <v>83</v>
      </c>
      <c r="E328" s="45">
        <v>4.2757702363256517E-3</v>
      </c>
      <c r="F328" s="45">
        <v>8.5515404726513033E-3</v>
      </c>
      <c r="G328" s="45">
        <v>1.7103080945302607E-2</v>
      </c>
      <c r="H328" s="45">
        <v>2.565462141795391E-2</v>
      </c>
      <c r="I328" s="45">
        <v>3.4206161890605213E-2</v>
      </c>
    </row>
    <row r="329" spans="2:9" x14ac:dyDescent="0.3">
      <c r="B329" s="38">
        <v>2023</v>
      </c>
      <c r="C329" s="38" t="s">
        <v>5</v>
      </c>
      <c r="D329" s="38" t="s">
        <v>79</v>
      </c>
      <c r="E329" s="48">
        <v>0</v>
      </c>
      <c r="F329" s="48">
        <v>1.8427606397039811E-3</v>
      </c>
      <c r="G329" s="48">
        <v>3.6855212794079622E-3</v>
      </c>
      <c r="H329" s="48">
        <v>5.5282819191119431E-3</v>
      </c>
      <c r="I329" s="48">
        <v>7.3710425588159245E-3</v>
      </c>
    </row>
    <row r="330" spans="2:9" x14ac:dyDescent="0.3">
      <c r="B330" s="38">
        <v>2023</v>
      </c>
      <c r="C330" s="38" t="s">
        <v>5</v>
      </c>
      <c r="D330" s="38" t="s">
        <v>80</v>
      </c>
      <c r="E330" s="48">
        <v>1.8427606397039811E-3</v>
      </c>
      <c r="F330" s="48">
        <v>3.6855212794079622E-3</v>
      </c>
      <c r="G330" s="48">
        <v>7.3710425588159245E-3</v>
      </c>
      <c r="H330" s="48">
        <v>1.1056563838223886E-2</v>
      </c>
      <c r="I330" s="48">
        <v>1.4742085117631849E-2</v>
      </c>
    </row>
    <row r="331" spans="2:9" x14ac:dyDescent="0.3">
      <c r="B331" s="38">
        <v>2023</v>
      </c>
      <c r="C331" s="38" t="s">
        <v>5</v>
      </c>
      <c r="D331" s="38" t="s">
        <v>81</v>
      </c>
      <c r="E331" s="48">
        <v>2.7641409595559716E-3</v>
      </c>
      <c r="F331" s="48">
        <v>5.5282819191119431E-3</v>
      </c>
      <c r="G331" s="48">
        <v>1.1056563838223886E-2</v>
      </c>
      <c r="H331" s="48">
        <v>1.658484575733583E-2</v>
      </c>
      <c r="I331" s="48">
        <v>2.2113127676447773E-2</v>
      </c>
    </row>
    <row r="332" spans="2:9" x14ac:dyDescent="0.3">
      <c r="B332" s="38">
        <v>2023</v>
      </c>
      <c r="C332" s="38" t="s">
        <v>5</v>
      </c>
      <c r="D332" s="38" t="s">
        <v>82</v>
      </c>
      <c r="E332" s="48">
        <v>3.6855212794079622E-3</v>
      </c>
      <c r="F332" s="48">
        <v>7.3710425588159245E-3</v>
      </c>
      <c r="G332" s="48">
        <v>1.4742085117631849E-2</v>
      </c>
      <c r="H332" s="48">
        <v>2.2113127676447773E-2</v>
      </c>
      <c r="I332" s="48">
        <v>2.9484170235263698E-2</v>
      </c>
    </row>
    <row r="333" spans="2:9" x14ac:dyDescent="0.3">
      <c r="B333" s="38">
        <v>2023</v>
      </c>
      <c r="C333" s="38" t="s">
        <v>5</v>
      </c>
      <c r="D333" s="38" t="s">
        <v>83</v>
      </c>
      <c r="E333" s="48">
        <v>4.6069015992599525E-3</v>
      </c>
      <c r="F333" s="48">
        <v>9.213803198519905E-3</v>
      </c>
      <c r="G333" s="48">
        <v>1.842760639703981E-2</v>
      </c>
      <c r="H333" s="48">
        <v>2.7641409595559715E-2</v>
      </c>
      <c r="I333" s="48">
        <v>3.685521279407962E-2</v>
      </c>
    </row>
    <row r="334" spans="2:9" x14ac:dyDescent="0.3">
      <c r="B334" s="12">
        <v>2023</v>
      </c>
      <c r="C334" s="12" t="s">
        <v>30</v>
      </c>
      <c r="D334" t="s">
        <v>79</v>
      </c>
      <c r="E334" s="45">
        <v>0</v>
      </c>
      <c r="F334" s="45">
        <v>1.8162949926301187E-3</v>
      </c>
      <c r="G334" s="45">
        <v>3.6325899852602374E-3</v>
      </c>
      <c r="H334" s="45">
        <v>5.4488849778903557E-3</v>
      </c>
      <c r="I334" s="45">
        <v>7.2651799705204748E-3</v>
      </c>
    </row>
    <row r="335" spans="2:9" x14ac:dyDescent="0.3">
      <c r="B335" s="12">
        <v>2023</v>
      </c>
      <c r="C335" s="12" t="s">
        <v>30</v>
      </c>
      <c r="D335" t="s">
        <v>80</v>
      </c>
      <c r="E335" s="45">
        <v>1.8162949926301187E-3</v>
      </c>
      <c r="F335" s="45">
        <v>3.6325899852602374E-3</v>
      </c>
      <c r="G335" s="45">
        <v>7.2651799705204748E-3</v>
      </c>
      <c r="H335" s="45">
        <v>1.0897769955780711E-2</v>
      </c>
      <c r="I335" s="45">
        <v>1.453035994104095E-2</v>
      </c>
    </row>
    <row r="336" spans="2:9" x14ac:dyDescent="0.3">
      <c r="B336" s="12">
        <v>2023</v>
      </c>
      <c r="C336" s="12" t="s">
        <v>30</v>
      </c>
      <c r="D336" t="s">
        <v>81</v>
      </c>
      <c r="E336" s="45">
        <v>2.7244424889451778E-3</v>
      </c>
      <c r="F336" s="45">
        <v>5.4488849778903557E-3</v>
      </c>
      <c r="G336" s="45">
        <v>1.0897769955780711E-2</v>
      </c>
      <c r="H336" s="45">
        <v>1.634665493367107E-2</v>
      </c>
      <c r="I336" s="45">
        <v>2.1795539911561423E-2</v>
      </c>
    </row>
    <row r="337" spans="2:9" x14ac:dyDescent="0.3">
      <c r="B337" s="12">
        <v>2023</v>
      </c>
      <c r="C337" s="12" t="s">
        <v>30</v>
      </c>
      <c r="D337" t="s">
        <v>82</v>
      </c>
      <c r="E337" s="45">
        <v>3.6325899852602374E-3</v>
      </c>
      <c r="F337" s="45">
        <v>7.2651799705204748E-3</v>
      </c>
      <c r="G337" s="45">
        <v>1.453035994104095E-2</v>
      </c>
      <c r="H337" s="45">
        <v>2.1795539911561423E-2</v>
      </c>
      <c r="I337" s="45">
        <v>2.9060719882081899E-2</v>
      </c>
    </row>
    <row r="338" spans="2:9" x14ac:dyDescent="0.3">
      <c r="B338" s="12">
        <v>2023</v>
      </c>
      <c r="C338" s="12" t="s">
        <v>30</v>
      </c>
      <c r="D338" t="s">
        <v>83</v>
      </c>
      <c r="E338" s="45">
        <v>4.5407374815752966E-3</v>
      </c>
      <c r="F338" s="45">
        <v>9.0814749631505931E-3</v>
      </c>
      <c r="G338" s="45">
        <v>1.8162949926301186E-2</v>
      </c>
      <c r="H338" s="45">
        <v>2.7244424889451779E-2</v>
      </c>
      <c r="I338" s="45">
        <v>3.6325899852602372E-2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68" activePane="bottomRight" state="frozen"/>
      <selection pane="topRight" activeCell="G1" sqref="G1"/>
      <selection pane="bottomLeft" activeCell="A3" sqref="A3"/>
      <selection pane="bottomRight" activeCell="J281" sqref="J281"/>
    </sheetView>
  </sheetViews>
  <sheetFormatPr baseColWidth="10" defaultRowHeight="14.4" x14ac:dyDescent="0.3"/>
  <cols>
    <col min="5" max="5" width="49" customWidth="1"/>
    <col min="6" max="6" width="20" customWidth="1"/>
    <col min="7" max="7" width="12.33203125" customWidth="1"/>
  </cols>
  <sheetData>
    <row r="2" spans="2:11" x14ac:dyDescent="0.3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3">
      <c r="B3" t="s">
        <v>0</v>
      </c>
      <c r="C3">
        <v>2018</v>
      </c>
      <c r="D3" s="12" t="s">
        <v>0</v>
      </c>
      <c r="E3" t="s">
        <v>72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3">
      <c r="C4">
        <v>2018</v>
      </c>
      <c r="D4" s="12" t="s">
        <v>0</v>
      </c>
      <c r="E4" t="s">
        <v>73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3">
      <c r="C5">
        <v>2018</v>
      </c>
      <c r="D5" s="12" t="s">
        <v>0</v>
      </c>
      <c r="E5" t="s">
        <v>74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3">
      <c r="C6">
        <v>2018</v>
      </c>
      <c r="D6" s="12" t="s">
        <v>0</v>
      </c>
      <c r="E6" t="s">
        <v>75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3">
      <c r="C7">
        <v>2018</v>
      </c>
      <c r="D7" s="12" t="s">
        <v>0</v>
      </c>
      <c r="E7" t="s">
        <v>76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3">
      <c r="B8" t="s">
        <v>1</v>
      </c>
      <c r="C8">
        <v>2018</v>
      </c>
      <c r="D8" s="12" t="s">
        <v>1</v>
      </c>
      <c r="E8" t="s">
        <v>72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3">
      <c r="C9">
        <v>2018</v>
      </c>
      <c r="D9" s="12" t="s">
        <v>1</v>
      </c>
      <c r="E9" t="s">
        <v>73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3">
      <c r="C10">
        <v>2018</v>
      </c>
      <c r="D10" s="12" t="s">
        <v>1</v>
      </c>
      <c r="E10" t="s">
        <v>74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3">
      <c r="C11">
        <v>2018</v>
      </c>
      <c r="D11" s="12" t="s">
        <v>1</v>
      </c>
      <c r="E11" t="s">
        <v>75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3">
      <c r="C12">
        <v>2018</v>
      </c>
      <c r="D12" s="12" t="s">
        <v>1</v>
      </c>
      <c r="E12" t="s">
        <v>76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3">
      <c r="B13" t="s">
        <v>2</v>
      </c>
      <c r="C13">
        <v>2018</v>
      </c>
      <c r="D13" s="12" t="s">
        <v>2</v>
      </c>
      <c r="E13" t="s">
        <v>72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3">
      <c r="C14">
        <v>2018</v>
      </c>
      <c r="D14" s="12" t="s">
        <v>2</v>
      </c>
      <c r="E14" t="s">
        <v>73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3">
      <c r="C15">
        <v>2018</v>
      </c>
      <c r="D15" s="12" t="s">
        <v>2</v>
      </c>
      <c r="E15" t="s">
        <v>74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3">
      <c r="C16">
        <v>2018</v>
      </c>
      <c r="D16" s="12" t="s">
        <v>2</v>
      </c>
      <c r="E16" t="s">
        <v>75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3">
      <c r="C17">
        <v>2018</v>
      </c>
      <c r="D17" s="12" t="s">
        <v>2</v>
      </c>
      <c r="E17" t="s">
        <v>76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3">
      <c r="B18" t="s">
        <v>3</v>
      </c>
      <c r="C18">
        <v>2019</v>
      </c>
      <c r="D18" s="12" t="s">
        <v>3</v>
      </c>
      <c r="E18" t="s">
        <v>72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3">
      <c r="C19">
        <v>2019</v>
      </c>
      <c r="D19" s="12" t="s">
        <v>3</v>
      </c>
      <c r="E19" t="s">
        <v>73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3">
      <c r="C20">
        <v>2019</v>
      </c>
      <c r="D20" s="12" t="s">
        <v>3</v>
      </c>
      <c r="E20" t="s">
        <v>74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3">
      <c r="C21">
        <v>2019</v>
      </c>
      <c r="D21" s="12" t="s">
        <v>3</v>
      </c>
      <c r="E21" t="s">
        <v>75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3">
      <c r="C22">
        <v>2019</v>
      </c>
      <c r="D22" s="12" t="s">
        <v>3</v>
      </c>
      <c r="E22" t="s">
        <v>76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3">
      <c r="B23" t="s">
        <v>4</v>
      </c>
      <c r="C23">
        <v>2019</v>
      </c>
      <c r="D23" s="12" t="s">
        <v>31</v>
      </c>
      <c r="E23" t="s">
        <v>72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3">
      <c r="C24">
        <v>2019</v>
      </c>
      <c r="D24" s="12" t="s">
        <v>31</v>
      </c>
      <c r="E24" t="s">
        <v>73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3">
      <c r="C25">
        <v>2019</v>
      </c>
      <c r="D25" s="12" t="s">
        <v>31</v>
      </c>
      <c r="E25" t="s">
        <v>74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3">
      <c r="C26">
        <v>2019</v>
      </c>
      <c r="D26" s="12" t="s">
        <v>31</v>
      </c>
      <c r="E26" t="s">
        <v>75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3">
      <c r="C27">
        <v>2019</v>
      </c>
      <c r="D27" s="12" t="s">
        <v>31</v>
      </c>
      <c r="E27" t="s">
        <v>76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3">
      <c r="B28" t="s">
        <v>5</v>
      </c>
      <c r="C28">
        <v>2019</v>
      </c>
      <c r="D28" s="12" t="s">
        <v>5</v>
      </c>
      <c r="E28" t="s">
        <v>72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3">
      <c r="C29">
        <v>2019</v>
      </c>
      <c r="D29" s="12" t="s">
        <v>5</v>
      </c>
      <c r="E29" t="s">
        <v>73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3">
      <c r="C30">
        <v>2019</v>
      </c>
      <c r="D30" s="12" t="s">
        <v>5</v>
      </c>
      <c r="E30" t="s">
        <v>74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3">
      <c r="C31">
        <v>2019</v>
      </c>
      <c r="D31" s="12" t="s">
        <v>5</v>
      </c>
      <c r="E31" t="s">
        <v>75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3">
      <c r="C32">
        <v>2019</v>
      </c>
      <c r="D32" s="12" t="s">
        <v>5</v>
      </c>
      <c r="E32" t="s">
        <v>76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3">
      <c r="B33" t="s">
        <v>6</v>
      </c>
      <c r="C33">
        <v>2019</v>
      </c>
      <c r="D33" s="12" t="s">
        <v>30</v>
      </c>
      <c r="E33" t="s">
        <v>72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3">
      <c r="C34">
        <v>2019</v>
      </c>
      <c r="D34" s="12" t="s">
        <v>30</v>
      </c>
      <c r="E34" t="s">
        <v>73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3">
      <c r="C35">
        <v>2019</v>
      </c>
      <c r="D35" s="12" t="s">
        <v>30</v>
      </c>
      <c r="E35" t="s">
        <v>74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3">
      <c r="C36">
        <v>2019</v>
      </c>
      <c r="D36" s="12" t="s">
        <v>30</v>
      </c>
      <c r="E36" t="s">
        <v>75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3">
      <c r="C37">
        <v>2019</v>
      </c>
      <c r="D37" s="12" t="s">
        <v>30</v>
      </c>
      <c r="E37" t="s">
        <v>76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3">
      <c r="B38" t="s">
        <v>7</v>
      </c>
      <c r="C38">
        <v>2019</v>
      </c>
      <c r="D38" s="12" t="s">
        <v>7</v>
      </c>
      <c r="E38" t="s">
        <v>72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3">
      <c r="C39">
        <v>2019</v>
      </c>
      <c r="D39" s="12" t="s">
        <v>7</v>
      </c>
      <c r="E39" t="s">
        <v>73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3">
      <c r="C40">
        <v>2019</v>
      </c>
      <c r="D40" s="12" t="s">
        <v>7</v>
      </c>
      <c r="E40" t="s">
        <v>74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3">
      <c r="C41">
        <v>2019</v>
      </c>
      <c r="D41" s="12" t="s">
        <v>7</v>
      </c>
      <c r="E41" t="s">
        <v>75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3">
      <c r="C42">
        <v>2019</v>
      </c>
      <c r="D42" s="12" t="s">
        <v>7</v>
      </c>
      <c r="E42" t="s">
        <v>76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3">
      <c r="B43" t="s">
        <v>8</v>
      </c>
      <c r="C43">
        <v>2019</v>
      </c>
      <c r="D43" s="12" t="s">
        <v>8</v>
      </c>
      <c r="E43" t="s">
        <v>72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3">
      <c r="C44">
        <v>2019</v>
      </c>
      <c r="D44" s="12" t="s">
        <v>8</v>
      </c>
      <c r="E44" t="s">
        <v>73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3">
      <c r="C45">
        <v>2019</v>
      </c>
      <c r="D45" s="12" t="s">
        <v>8</v>
      </c>
      <c r="E45" t="s">
        <v>74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3">
      <c r="C46">
        <v>2019</v>
      </c>
      <c r="D46" s="12" t="s">
        <v>8</v>
      </c>
      <c r="E46" t="s">
        <v>75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3">
      <c r="C47">
        <v>2019</v>
      </c>
      <c r="D47" s="12" t="s">
        <v>8</v>
      </c>
      <c r="E47" t="s">
        <v>76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3">
      <c r="B48" t="s">
        <v>9</v>
      </c>
      <c r="C48">
        <v>2019</v>
      </c>
      <c r="D48" s="12" t="s">
        <v>9</v>
      </c>
      <c r="E48" t="s">
        <v>72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3">
      <c r="C49">
        <v>2019</v>
      </c>
      <c r="D49" s="12" t="s">
        <v>9</v>
      </c>
      <c r="E49" t="s">
        <v>73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3">
      <c r="C50">
        <v>2019</v>
      </c>
      <c r="D50" s="12" t="s">
        <v>9</v>
      </c>
      <c r="E50" t="s">
        <v>74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3">
      <c r="C51">
        <v>2019</v>
      </c>
      <c r="D51" s="12" t="s">
        <v>9</v>
      </c>
      <c r="E51" t="s">
        <v>75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3">
      <c r="C52">
        <v>2019</v>
      </c>
      <c r="D52" s="12" t="s">
        <v>9</v>
      </c>
      <c r="E52" t="s">
        <v>76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3">
      <c r="B53" t="s">
        <v>10</v>
      </c>
      <c r="C53">
        <v>2019</v>
      </c>
      <c r="D53" s="12" t="s">
        <v>29</v>
      </c>
      <c r="E53" t="s">
        <v>72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3">
      <c r="C54">
        <v>2019</v>
      </c>
      <c r="D54" s="12" t="s">
        <v>29</v>
      </c>
      <c r="E54" t="s">
        <v>73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3">
      <c r="C55">
        <v>2019</v>
      </c>
      <c r="D55" s="12" t="s">
        <v>29</v>
      </c>
      <c r="E55" t="s">
        <v>74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3">
      <c r="C56">
        <v>2019</v>
      </c>
      <c r="D56" s="12" t="s">
        <v>29</v>
      </c>
      <c r="E56" t="s">
        <v>75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3">
      <c r="C57">
        <v>2019</v>
      </c>
      <c r="D57" s="12" t="s">
        <v>29</v>
      </c>
      <c r="E57" t="s">
        <v>76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3">
      <c r="B58" t="s">
        <v>11</v>
      </c>
      <c r="C58">
        <v>2019</v>
      </c>
      <c r="D58" s="12" t="s">
        <v>28</v>
      </c>
      <c r="E58" t="s">
        <v>72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3">
      <c r="C59">
        <v>2019</v>
      </c>
      <c r="D59" s="12" t="s">
        <v>28</v>
      </c>
      <c r="E59" t="s">
        <v>73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3">
      <c r="C60">
        <v>2019</v>
      </c>
      <c r="D60" s="12" t="s">
        <v>28</v>
      </c>
      <c r="E60" t="s">
        <v>74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3">
      <c r="C61">
        <v>2019</v>
      </c>
      <c r="D61" s="12" t="s">
        <v>28</v>
      </c>
      <c r="E61" t="s">
        <v>75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3">
      <c r="C62">
        <v>2019</v>
      </c>
      <c r="D62" s="12" t="s">
        <v>28</v>
      </c>
      <c r="E62" t="s">
        <v>76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3">
      <c r="B63" t="s">
        <v>12</v>
      </c>
      <c r="C63">
        <v>2019</v>
      </c>
      <c r="D63" s="12" t="s">
        <v>0</v>
      </c>
      <c r="E63" t="s">
        <v>72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3">
      <c r="C64">
        <v>2019</v>
      </c>
      <c r="D64" s="12" t="s">
        <v>0</v>
      </c>
      <c r="E64" t="s">
        <v>73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3">
      <c r="C65">
        <v>2019</v>
      </c>
      <c r="D65" s="12" t="s">
        <v>0</v>
      </c>
      <c r="E65" t="s">
        <v>74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3">
      <c r="C66">
        <v>2019</v>
      </c>
      <c r="D66" s="12" t="s">
        <v>0</v>
      </c>
      <c r="E66" t="s">
        <v>75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3">
      <c r="C67">
        <v>2019</v>
      </c>
      <c r="D67" s="12" t="s">
        <v>0</v>
      </c>
      <c r="E67" t="s">
        <v>76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3">
      <c r="B68" t="s">
        <v>1</v>
      </c>
      <c r="C68">
        <v>2019</v>
      </c>
      <c r="D68" s="12" t="s">
        <v>1</v>
      </c>
      <c r="E68" t="s">
        <v>72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3">
      <c r="C69">
        <v>2019</v>
      </c>
      <c r="D69" s="12" t="s">
        <v>1</v>
      </c>
      <c r="E69" t="s">
        <v>73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3">
      <c r="C70">
        <v>2019</v>
      </c>
      <c r="D70" s="12" t="s">
        <v>1</v>
      </c>
      <c r="E70" t="s">
        <v>74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3">
      <c r="C71">
        <v>2019</v>
      </c>
      <c r="D71" s="12" t="s">
        <v>1</v>
      </c>
      <c r="E71" t="s">
        <v>75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3">
      <c r="C72">
        <v>2019</v>
      </c>
      <c r="D72" s="12" t="s">
        <v>1</v>
      </c>
      <c r="E72" t="s">
        <v>76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3">
      <c r="B73" t="s">
        <v>2</v>
      </c>
      <c r="C73">
        <v>2019</v>
      </c>
      <c r="D73" s="12" t="s">
        <v>2</v>
      </c>
      <c r="E73" t="s">
        <v>72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3">
      <c r="C74">
        <v>2019</v>
      </c>
      <c r="D74" s="12" t="s">
        <v>2</v>
      </c>
      <c r="E74" t="s">
        <v>73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3">
      <c r="C75">
        <v>2019</v>
      </c>
      <c r="D75" s="12" t="s">
        <v>2</v>
      </c>
      <c r="E75" t="s">
        <v>74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3">
      <c r="C76">
        <v>2019</v>
      </c>
      <c r="D76" s="12" t="s">
        <v>2</v>
      </c>
      <c r="E76" t="s">
        <v>75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3">
      <c r="C77">
        <v>2019</v>
      </c>
      <c r="D77" s="12" t="s">
        <v>2</v>
      </c>
      <c r="E77" t="s">
        <v>76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3">
      <c r="B78" t="s">
        <v>3</v>
      </c>
      <c r="C78">
        <v>2020</v>
      </c>
      <c r="D78" s="12" t="s">
        <v>3</v>
      </c>
      <c r="E78" t="s">
        <v>72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3">
      <c r="C79">
        <v>2020</v>
      </c>
      <c r="D79" s="12" t="s">
        <v>3</v>
      </c>
      <c r="E79" t="s">
        <v>73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3">
      <c r="C80">
        <v>2020</v>
      </c>
      <c r="D80" s="12" t="s">
        <v>3</v>
      </c>
      <c r="E80" t="s">
        <v>74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3">
      <c r="C81">
        <v>2020</v>
      </c>
      <c r="D81" s="12" t="s">
        <v>3</v>
      </c>
      <c r="E81" t="s">
        <v>75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3">
      <c r="C82">
        <v>2020</v>
      </c>
      <c r="D82" s="12" t="s">
        <v>3</v>
      </c>
      <c r="E82" t="s">
        <v>76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3">
      <c r="B83" t="s">
        <v>31</v>
      </c>
      <c r="C83">
        <v>2020</v>
      </c>
      <c r="D83" s="12" t="s">
        <v>31</v>
      </c>
      <c r="E83" t="s">
        <v>72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3">
      <c r="C84">
        <v>2020</v>
      </c>
      <c r="D84" s="12" t="s">
        <v>31</v>
      </c>
      <c r="E84" t="s">
        <v>73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3">
      <c r="C85">
        <v>2020</v>
      </c>
      <c r="D85" s="12" t="s">
        <v>31</v>
      </c>
      <c r="E85" t="s">
        <v>74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3">
      <c r="C86">
        <v>2020</v>
      </c>
      <c r="D86" s="12" t="s">
        <v>31</v>
      </c>
      <c r="E86" t="s">
        <v>75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3">
      <c r="C87">
        <v>2020</v>
      </c>
      <c r="D87" s="12" t="s">
        <v>31</v>
      </c>
      <c r="E87" t="s">
        <v>76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3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3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3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3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3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3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3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3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3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3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3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3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3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3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3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3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3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3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3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3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3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3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3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3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3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3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3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3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3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3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3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3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3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3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3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3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3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3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3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3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3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3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3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3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3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3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3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3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3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3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3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3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3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3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3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3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3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3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3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3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3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3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3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3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3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3">
      <c r="B153" s="11" t="s">
        <v>6</v>
      </c>
      <c r="C153" s="11">
        <v>2021</v>
      </c>
      <c r="D153" s="11" t="s">
        <v>30</v>
      </c>
      <c r="E153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3">
      <c r="B154" s="11"/>
      <c r="C154" s="11">
        <v>2021</v>
      </c>
      <c r="D154" s="11" t="s">
        <v>30</v>
      </c>
      <c r="E154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3">
      <c r="B155" s="11"/>
      <c r="C155" s="11">
        <v>2021</v>
      </c>
      <c r="D155" s="11" t="s">
        <v>30</v>
      </c>
      <c r="E155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3">
      <c r="B156" s="11"/>
      <c r="C156" s="11">
        <v>2021</v>
      </c>
      <c r="D156" s="11" t="s">
        <v>30</v>
      </c>
      <c r="E156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3">
      <c r="B157" s="11"/>
      <c r="C157" s="11">
        <v>2021</v>
      </c>
      <c r="D157" s="11" t="s">
        <v>30</v>
      </c>
      <c r="E157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3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3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3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3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3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3">
      <c r="B163" s="11" t="s">
        <v>8</v>
      </c>
      <c r="C163" s="11">
        <v>2021</v>
      </c>
      <c r="D163" s="11" t="s">
        <v>8</v>
      </c>
      <c r="E163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3">
      <c r="B164" s="11"/>
      <c r="C164" s="11">
        <v>2021</v>
      </c>
      <c r="D164" s="11" t="s">
        <v>8</v>
      </c>
      <c r="E164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3">
      <c r="B165" s="11"/>
      <c r="C165" s="11">
        <v>2021</v>
      </c>
      <c r="D165" s="11" t="s">
        <v>8</v>
      </c>
      <c r="E165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3">
      <c r="B166" s="11"/>
      <c r="C166" s="11">
        <v>2021</v>
      </c>
      <c r="D166" s="11" t="s">
        <v>8</v>
      </c>
      <c r="E166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3">
      <c r="B167" s="11"/>
      <c r="C167" s="11">
        <v>2021</v>
      </c>
      <c r="D167" s="11" t="s">
        <v>8</v>
      </c>
      <c r="E167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3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3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3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3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3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3">
      <c r="B173" s="11" t="s">
        <v>10</v>
      </c>
      <c r="C173" s="11">
        <v>2021</v>
      </c>
      <c r="D173" s="11" t="s">
        <v>29</v>
      </c>
      <c r="E173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3">
      <c r="B174" s="11"/>
      <c r="C174" s="11">
        <v>2021</v>
      </c>
      <c r="D174" s="11" t="s">
        <v>29</v>
      </c>
      <c r="E174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3">
      <c r="B175" s="11"/>
      <c r="C175" s="11">
        <v>2021</v>
      </c>
      <c r="D175" s="11" t="s">
        <v>29</v>
      </c>
      <c r="E175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3">
      <c r="B176" s="11"/>
      <c r="C176" s="11">
        <v>2021</v>
      </c>
      <c r="D176" s="11" t="s">
        <v>29</v>
      </c>
      <c r="E176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3">
      <c r="B177" s="11"/>
      <c r="C177" s="11">
        <v>2021</v>
      </c>
      <c r="D177" s="11" t="s">
        <v>29</v>
      </c>
      <c r="E177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3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3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3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3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3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3">
      <c r="B183" s="11" t="s">
        <v>0</v>
      </c>
      <c r="C183" s="11">
        <v>2021</v>
      </c>
      <c r="D183" s="11" t="s">
        <v>0</v>
      </c>
      <c r="E183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3">
      <c r="B184" s="11"/>
      <c r="C184" s="11">
        <v>2021</v>
      </c>
      <c r="D184" s="11" t="s">
        <v>0</v>
      </c>
      <c r="E184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3">
      <c r="B185" s="11"/>
      <c r="C185" s="11">
        <v>2021</v>
      </c>
      <c r="D185" s="11" t="s">
        <v>0</v>
      </c>
      <c r="E185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3">
      <c r="B186" s="11"/>
      <c r="C186" s="11">
        <v>2021</v>
      </c>
      <c r="D186" s="11" t="s">
        <v>0</v>
      </c>
      <c r="E186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3">
      <c r="B187" s="11"/>
      <c r="C187" s="11">
        <v>2021</v>
      </c>
      <c r="D187" s="11" t="s">
        <v>0</v>
      </c>
      <c r="E187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3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3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3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3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3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3">
      <c r="B193" s="11" t="s">
        <v>2</v>
      </c>
      <c r="C193" s="11">
        <v>2021</v>
      </c>
      <c r="D193" s="11" t="s">
        <v>2</v>
      </c>
      <c r="E193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3">
      <c r="B194" s="11"/>
      <c r="C194" s="11">
        <v>2021</v>
      </c>
      <c r="D194" s="11" t="s">
        <v>2</v>
      </c>
      <c r="E194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3">
      <c r="B195" s="11"/>
      <c r="C195" s="11">
        <v>2021</v>
      </c>
      <c r="D195" s="11" t="s">
        <v>2</v>
      </c>
      <c r="E195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3">
      <c r="B196" s="11"/>
      <c r="C196" s="11">
        <v>2021</v>
      </c>
      <c r="D196" s="11" t="s">
        <v>2</v>
      </c>
      <c r="E196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3">
      <c r="B197" s="11"/>
      <c r="C197" s="11">
        <v>2021</v>
      </c>
      <c r="D197" s="11" t="s">
        <v>2</v>
      </c>
      <c r="E197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3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3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3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3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3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3">
      <c r="B203" s="11" t="s">
        <v>31</v>
      </c>
      <c r="C203" s="11">
        <v>2022</v>
      </c>
      <c r="D203" s="11" t="s">
        <v>31</v>
      </c>
      <c r="E203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3">
      <c r="B204" s="11"/>
      <c r="C204" s="11">
        <v>2022</v>
      </c>
      <c r="D204" s="11" t="s">
        <v>31</v>
      </c>
      <c r="E204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3">
      <c r="B205" s="11"/>
      <c r="C205" s="11">
        <v>2022</v>
      </c>
      <c r="D205" s="11" t="s">
        <v>31</v>
      </c>
      <c r="E205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3">
      <c r="B206" s="11"/>
      <c r="C206" s="11">
        <v>2022</v>
      </c>
      <c r="D206" s="11" t="s">
        <v>31</v>
      </c>
      <c r="E206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3">
      <c r="B207" s="11"/>
      <c r="C207" s="11">
        <v>2022</v>
      </c>
      <c r="D207" s="11" t="s">
        <v>31</v>
      </c>
      <c r="E207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3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3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3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3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3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3">
      <c r="B213" s="11" t="s">
        <v>6</v>
      </c>
      <c r="C213" s="11">
        <v>2022</v>
      </c>
      <c r="D213" s="11" t="s">
        <v>30</v>
      </c>
      <c r="E213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3">
      <c r="B214" s="11"/>
      <c r="C214" s="11">
        <v>2022</v>
      </c>
      <c r="D214" s="11" t="s">
        <v>30</v>
      </c>
      <c r="E214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3">
      <c r="B215" s="11"/>
      <c r="C215" s="11">
        <v>2022</v>
      </c>
      <c r="D215" s="11" t="s">
        <v>30</v>
      </c>
      <c r="E215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3">
      <c r="B216" s="11"/>
      <c r="C216" s="11">
        <v>2022</v>
      </c>
      <c r="D216" s="11" t="s">
        <v>30</v>
      </c>
      <c r="E216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3">
      <c r="B217" s="11"/>
      <c r="C217" s="11">
        <v>2022</v>
      </c>
      <c r="D217" s="11" t="s">
        <v>30</v>
      </c>
      <c r="E217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3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3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3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3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3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3">
      <c r="B223" s="11" t="s">
        <v>8</v>
      </c>
      <c r="C223" s="11">
        <v>2022</v>
      </c>
      <c r="D223" s="11" t="s">
        <v>8</v>
      </c>
      <c r="E223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3">
      <c r="B224" s="11"/>
      <c r="C224" s="11">
        <v>2022</v>
      </c>
      <c r="D224" s="11" t="s">
        <v>8</v>
      </c>
      <c r="E224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3">
      <c r="B225" s="11"/>
      <c r="C225" s="11">
        <v>2022</v>
      </c>
      <c r="D225" s="11" t="s">
        <v>8</v>
      </c>
      <c r="E225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3">
      <c r="B226" s="11"/>
      <c r="C226" s="11">
        <v>2022</v>
      </c>
      <c r="D226" s="11" t="s">
        <v>8</v>
      </c>
      <c r="E226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3">
      <c r="B227" s="11"/>
      <c r="C227" s="11">
        <v>2022</v>
      </c>
      <c r="D227" s="11" t="s">
        <v>8</v>
      </c>
      <c r="E227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3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3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3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3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3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3">
      <c r="B233" s="11" t="s">
        <v>10</v>
      </c>
      <c r="C233" s="11">
        <v>2022</v>
      </c>
      <c r="D233" s="11" t="s">
        <v>29</v>
      </c>
      <c r="E233" t="s">
        <v>72</v>
      </c>
      <c r="F233" s="41">
        <v>0</v>
      </c>
      <c r="G233" s="41">
        <v>1.959825531531483E-3</v>
      </c>
      <c r="H233" s="41">
        <v>2.9397382972972241E-3</v>
      </c>
      <c r="I233" s="41">
        <v>3.919651063062966E-3</v>
      </c>
      <c r="J233" s="41">
        <v>4.8995638288287071E-3</v>
      </c>
      <c r="K233" s="19"/>
    </row>
    <row r="234" spans="2:11" x14ac:dyDescent="0.3">
      <c r="B234" s="11"/>
      <c r="C234" s="11">
        <v>2022</v>
      </c>
      <c r="D234" s="11" t="s">
        <v>29</v>
      </c>
      <c r="E234" t="s">
        <v>73</v>
      </c>
      <c r="F234" s="41">
        <v>1.959825531531483E-3</v>
      </c>
      <c r="G234" s="41">
        <v>3.919651063062966E-3</v>
      </c>
      <c r="H234" s="41">
        <v>5.8794765945944481E-3</v>
      </c>
      <c r="I234" s="41">
        <v>7.839302126125932E-3</v>
      </c>
      <c r="J234" s="41">
        <v>9.7991276576574141E-3</v>
      </c>
      <c r="K234" s="19"/>
    </row>
    <row r="235" spans="2:11" x14ac:dyDescent="0.3">
      <c r="B235" s="11"/>
      <c r="C235" s="11">
        <v>2022</v>
      </c>
      <c r="D235" s="11" t="s">
        <v>29</v>
      </c>
      <c r="E235" t="s">
        <v>74</v>
      </c>
      <c r="F235" s="41">
        <v>3.919651063062966E-3</v>
      </c>
      <c r="G235" s="41">
        <v>7.839302126125932E-3</v>
      </c>
      <c r="H235" s="41">
        <v>1.1758953189188896E-2</v>
      </c>
      <c r="I235" s="41">
        <v>1.5678604252251864E-2</v>
      </c>
      <c r="J235" s="41">
        <v>1.9598255315314828E-2</v>
      </c>
      <c r="K235" s="19"/>
    </row>
    <row r="236" spans="2:11" x14ac:dyDescent="0.3">
      <c r="B236" s="11"/>
      <c r="C236" s="11">
        <v>2022</v>
      </c>
      <c r="D236" s="11" t="s">
        <v>29</v>
      </c>
      <c r="E236" t="s">
        <v>75</v>
      </c>
      <c r="F236" s="41">
        <v>5.8794765945944481E-3</v>
      </c>
      <c r="G236" s="41">
        <v>1.1758953189188896E-2</v>
      </c>
      <c r="H236" s="41">
        <v>1.7638429783783344E-2</v>
      </c>
      <c r="I236" s="41">
        <v>2.3517906378377793E-2</v>
      </c>
      <c r="J236" s="41">
        <v>2.9397382972972244E-2</v>
      </c>
      <c r="K236" s="19"/>
    </row>
    <row r="237" spans="2:11" x14ac:dyDescent="0.3">
      <c r="B237" s="11"/>
      <c r="C237" s="11">
        <v>2022</v>
      </c>
      <c r="D237" s="11" t="s">
        <v>29</v>
      </c>
      <c r="E237" t="s">
        <v>76</v>
      </c>
      <c r="F237" s="41">
        <v>7.839302126125932E-3</v>
      </c>
      <c r="G237" s="41">
        <v>1.5678604252251864E-2</v>
      </c>
      <c r="H237" s="41">
        <v>2.3517906378377793E-2</v>
      </c>
      <c r="I237" s="41">
        <v>3.1357208504503728E-2</v>
      </c>
      <c r="J237" s="41">
        <v>3.9196510630629657E-2</v>
      </c>
      <c r="K237" s="19"/>
    </row>
    <row r="238" spans="2:11" x14ac:dyDescent="0.3">
      <c r="B238" t="s">
        <v>11</v>
      </c>
      <c r="C238">
        <v>2022</v>
      </c>
      <c r="D238" s="12" t="s">
        <v>28</v>
      </c>
      <c r="E238" t="s">
        <v>72</v>
      </c>
      <c r="F238" s="19">
        <v>0</v>
      </c>
      <c r="G238" s="19">
        <v>1.9389173670484286E-3</v>
      </c>
      <c r="H238" s="19">
        <v>2.9083760505726427E-3</v>
      </c>
      <c r="I238" s="19">
        <v>3.8778347340968572E-3</v>
      </c>
      <c r="J238" s="19">
        <v>4.8472934176210713E-3</v>
      </c>
      <c r="K238" s="19"/>
    </row>
    <row r="239" spans="2:11" x14ac:dyDescent="0.3">
      <c r="C239">
        <v>2022</v>
      </c>
      <c r="D239" s="12" t="s">
        <v>28</v>
      </c>
      <c r="E239" t="s">
        <v>73</v>
      </c>
      <c r="F239" s="19">
        <v>1.9389173670484286E-3</v>
      </c>
      <c r="G239" s="19">
        <v>3.8778347340968572E-3</v>
      </c>
      <c r="H239" s="19">
        <v>5.8167521011452854E-3</v>
      </c>
      <c r="I239" s="19">
        <v>7.7556694681937145E-3</v>
      </c>
      <c r="J239" s="19">
        <v>9.6945868352421426E-3</v>
      </c>
      <c r="K239" s="19"/>
    </row>
    <row r="240" spans="2:11" x14ac:dyDescent="0.3">
      <c r="C240">
        <v>2022</v>
      </c>
      <c r="D240" s="12" t="s">
        <v>28</v>
      </c>
      <c r="E240" t="s">
        <v>74</v>
      </c>
      <c r="F240" s="19">
        <v>3.8778347340968572E-3</v>
      </c>
      <c r="G240" s="19">
        <v>7.7556694681937145E-3</v>
      </c>
      <c r="H240" s="19">
        <v>1.1633504202290571E-2</v>
      </c>
      <c r="I240" s="19">
        <v>1.5511338936387429E-2</v>
      </c>
      <c r="J240" s="19">
        <v>1.9389173670484285E-2</v>
      </c>
      <c r="K240" s="19"/>
    </row>
    <row r="241" spans="2:11" x14ac:dyDescent="0.3">
      <c r="C241">
        <v>2022</v>
      </c>
      <c r="D241" s="12" t="s">
        <v>28</v>
      </c>
      <c r="E241" t="s">
        <v>75</v>
      </c>
      <c r="F241" s="19">
        <v>5.8167521011452854E-3</v>
      </c>
      <c r="G241" s="19">
        <v>1.1633504202290571E-2</v>
      </c>
      <c r="H241" s="19">
        <v>1.7450256303435857E-2</v>
      </c>
      <c r="I241" s="19">
        <v>2.3267008404581142E-2</v>
      </c>
      <c r="J241" s="19">
        <v>2.9083760505726426E-2</v>
      </c>
      <c r="K241" s="19"/>
    </row>
    <row r="242" spans="2:11" x14ac:dyDescent="0.3">
      <c r="C242">
        <v>2022</v>
      </c>
      <c r="D242" s="12" t="s">
        <v>28</v>
      </c>
      <c r="E242" t="s">
        <v>76</v>
      </c>
      <c r="F242" s="19">
        <v>7.7556694681937145E-3</v>
      </c>
      <c r="G242" s="19">
        <v>1.5511338936387429E-2</v>
      </c>
      <c r="H242" s="19">
        <v>2.3267008404581142E-2</v>
      </c>
      <c r="I242" s="19">
        <v>3.1022677872774858E-2</v>
      </c>
      <c r="J242" s="19">
        <v>3.8778347340968571E-2</v>
      </c>
      <c r="K242" s="19"/>
    </row>
    <row r="243" spans="2:11" x14ac:dyDescent="0.3">
      <c r="B243" s="11" t="s">
        <v>0</v>
      </c>
      <c r="C243" s="11">
        <v>2022</v>
      </c>
      <c r="D243" s="11" t="s">
        <v>0</v>
      </c>
      <c r="E243" t="s">
        <v>72</v>
      </c>
      <c r="F243" s="66">
        <v>0</v>
      </c>
      <c r="G243" s="41">
        <v>2.1376891622171871E-3</v>
      </c>
      <c r="H243" s="41">
        <v>3.20653374332578E-3</v>
      </c>
      <c r="I243" s="41">
        <v>4.2753783244343741E-3</v>
      </c>
      <c r="J243" s="41">
        <v>5.344222905542967E-3</v>
      </c>
      <c r="K243" s="19"/>
    </row>
    <row r="244" spans="2:11" x14ac:dyDescent="0.3">
      <c r="B244" s="11"/>
      <c r="C244" s="11">
        <v>2022</v>
      </c>
      <c r="D244" s="11" t="s">
        <v>0</v>
      </c>
      <c r="E244" t="s">
        <v>73</v>
      </c>
      <c r="F244" s="66">
        <v>2.1376891622171871E-3</v>
      </c>
      <c r="G244" s="41">
        <v>4.2753783244343741E-3</v>
      </c>
      <c r="H244" s="41">
        <v>6.4130674866515599E-3</v>
      </c>
      <c r="I244" s="41">
        <v>8.5507566488687483E-3</v>
      </c>
      <c r="J244" s="41">
        <v>1.0688445811085934E-2</v>
      </c>
      <c r="K244" s="19"/>
    </row>
    <row r="245" spans="2:11" x14ac:dyDescent="0.3">
      <c r="B245" s="11"/>
      <c r="C245" s="11">
        <v>2022</v>
      </c>
      <c r="D245" s="11" t="s">
        <v>0</v>
      </c>
      <c r="E245" t="s">
        <v>74</v>
      </c>
      <c r="F245" s="66">
        <v>4.2753783244343741E-3</v>
      </c>
      <c r="G245" s="41">
        <v>8.5507566488687483E-3</v>
      </c>
      <c r="H245" s="41">
        <v>1.282613497330312E-2</v>
      </c>
      <c r="I245" s="41">
        <v>1.7101513297737497E-2</v>
      </c>
      <c r="J245" s="41">
        <v>2.1376891622171868E-2</v>
      </c>
      <c r="K245" s="19"/>
    </row>
    <row r="246" spans="2:11" x14ac:dyDescent="0.3">
      <c r="B246" s="11"/>
      <c r="C246" s="11">
        <v>2022</v>
      </c>
      <c r="D246" s="11" t="s">
        <v>0</v>
      </c>
      <c r="E246" t="s">
        <v>75</v>
      </c>
      <c r="F246" s="66">
        <v>6.4130674866515599E-3</v>
      </c>
      <c r="G246" s="41">
        <v>1.282613497330312E-2</v>
      </c>
      <c r="H246" s="41">
        <v>1.9239202459954682E-2</v>
      </c>
      <c r="I246" s="41">
        <v>2.565226994660624E-2</v>
      </c>
      <c r="J246" s="41">
        <v>3.2065337433257804E-2</v>
      </c>
      <c r="K246" s="19"/>
    </row>
    <row r="247" spans="2:11" x14ac:dyDescent="0.3">
      <c r="B247" s="11"/>
      <c r="C247" s="11">
        <v>2022</v>
      </c>
      <c r="D247" s="11" t="s">
        <v>0</v>
      </c>
      <c r="E247" t="s">
        <v>76</v>
      </c>
      <c r="F247" s="66">
        <v>8.5507566488687483E-3</v>
      </c>
      <c r="G247" s="41">
        <v>1.7101513297737497E-2</v>
      </c>
      <c r="H247" s="41">
        <v>2.565226994660624E-2</v>
      </c>
      <c r="I247" s="41">
        <v>3.4203026595474993E-2</v>
      </c>
      <c r="J247" s="41">
        <v>4.2753783244343736E-2</v>
      </c>
      <c r="K247" s="19"/>
    </row>
    <row r="248" spans="2:11" x14ac:dyDescent="0.3">
      <c r="B248" t="s">
        <v>1</v>
      </c>
      <c r="C248" s="12">
        <v>2022</v>
      </c>
      <c r="D248" s="12" t="s">
        <v>1</v>
      </c>
      <c r="E248" t="s">
        <v>72</v>
      </c>
      <c r="F248" s="2">
        <v>0</v>
      </c>
      <c r="G248" s="19">
        <v>2.046177586661905E-3</v>
      </c>
      <c r="H248" s="19">
        <v>3.0692663799928572E-3</v>
      </c>
      <c r="I248" s="19">
        <v>4.0923551733238099E-3</v>
      </c>
      <c r="J248" s="19">
        <v>5.1154439666547622E-3</v>
      </c>
      <c r="K248" s="19"/>
    </row>
    <row r="249" spans="2:11" x14ac:dyDescent="0.3">
      <c r="C249" s="12">
        <v>2022</v>
      </c>
      <c r="D249" s="12" t="s">
        <v>1</v>
      </c>
      <c r="E249" t="s">
        <v>73</v>
      </c>
      <c r="F249" s="2">
        <v>2.046177586661905E-3</v>
      </c>
      <c r="G249" s="19">
        <v>4.0923551733238099E-3</v>
      </c>
      <c r="H249" s="19">
        <v>6.1385327599857145E-3</v>
      </c>
      <c r="I249" s="19">
        <v>8.1847103466476199E-3</v>
      </c>
      <c r="J249" s="19">
        <v>1.0230887933309524E-2</v>
      </c>
      <c r="K249" s="19"/>
    </row>
    <row r="250" spans="2:11" x14ac:dyDescent="0.3">
      <c r="C250" s="12">
        <v>2022</v>
      </c>
      <c r="D250" s="12" t="s">
        <v>1</v>
      </c>
      <c r="E250" t="s">
        <v>74</v>
      </c>
      <c r="F250" s="2">
        <v>4.0923551733238099E-3</v>
      </c>
      <c r="G250" s="19">
        <v>8.1847103466476199E-3</v>
      </c>
      <c r="H250" s="19">
        <v>1.2277065519971429E-2</v>
      </c>
      <c r="I250" s="19">
        <v>1.636942069329524E-2</v>
      </c>
      <c r="J250" s="19">
        <v>2.0461775866619049E-2</v>
      </c>
      <c r="K250" s="19"/>
    </row>
    <row r="251" spans="2:11" x14ac:dyDescent="0.3">
      <c r="C251" s="12">
        <v>2022</v>
      </c>
      <c r="D251" s="12" t="s">
        <v>1</v>
      </c>
      <c r="E251" t="s">
        <v>75</v>
      </c>
      <c r="F251" s="2">
        <v>6.1385327599857145E-3</v>
      </c>
      <c r="G251" s="19">
        <v>1.2277065519971429E-2</v>
      </c>
      <c r="H251" s="19">
        <v>1.8415598279957146E-2</v>
      </c>
      <c r="I251" s="19">
        <v>2.4554131039942858E-2</v>
      </c>
      <c r="J251" s="19">
        <v>3.0692663799928573E-2</v>
      </c>
      <c r="K251" s="19"/>
    </row>
    <row r="252" spans="2:11" x14ac:dyDescent="0.3">
      <c r="C252" s="12">
        <v>2022</v>
      </c>
      <c r="D252" s="12" t="s">
        <v>1</v>
      </c>
      <c r="E252" t="s">
        <v>76</v>
      </c>
      <c r="F252" s="2">
        <v>8.1847103466476199E-3</v>
      </c>
      <c r="G252" s="19">
        <v>1.636942069329524E-2</v>
      </c>
      <c r="H252" s="19">
        <v>2.4554131039942858E-2</v>
      </c>
      <c r="I252" s="19">
        <v>3.273884138659048E-2</v>
      </c>
      <c r="J252" s="19">
        <v>4.0923551733238098E-2</v>
      </c>
      <c r="K252" s="19"/>
    </row>
    <row r="253" spans="2:11" x14ac:dyDescent="0.3">
      <c r="B253" s="11" t="s">
        <v>2</v>
      </c>
      <c r="C253" s="11">
        <v>2022</v>
      </c>
      <c r="D253" s="11" t="s">
        <v>2</v>
      </c>
      <c r="E253" t="s">
        <v>72</v>
      </c>
      <c r="F253" s="66">
        <v>0</v>
      </c>
      <c r="G253" s="41">
        <v>1.7758612952396861E-3</v>
      </c>
      <c r="H253" s="41">
        <v>2.6637919428595287E-3</v>
      </c>
      <c r="I253" s="41">
        <v>3.5517225904793722E-3</v>
      </c>
      <c r="J253" s="41">
        <v>4.4396532380992148E-3</v>
      </c>
      <c r="K253" s="19"/>
    </row>
    <row r="254" spans="2:11" x14ac:dyDescent="0.3">
      <c r="B254" s="11"/>
      <c r="C254" s="11">
        <v>2022</v>
      </c>
      <c r="D254" s="11" t="s">
        <v>2</v>
      </c>
      <c r="E254" t="s">
        <v>73</v>
      </c>
      <c r="F254" s="66">
        <v>1.7758612952396861E-3</v>
      </c>
      <c r="G254" s="41">
        <v>3.5517225904793722E-3</v>
      </c>
      <c r="H254" s="41">
        <v>5.3275838857190574E-3</v>
      </c>
      <c r="I254" s="41">
        <v>7.1034451809587444E-3</v>
      </c>
      <c r="J254" s="41">
        <v>8.8793064761984297E-3</v>
      </c>
      <c r="K254" s="19"/>
    </row>
    <row r="255" spans="2:11" x14ac:dyDescent="0.3">
      <c r="B255" s="11"/>
      <c r="C255" s="11">
        <v>2022</v>
      </c>
      <c r="D255" s="11" t="s">
        <v>2</v>
      </c>
      <c r="E255" t="s">
        <v>74</v>
      </c>
      <c r="F255" s="66">
        <v>3.5517225904793722E-3</v>
      </c>
      <c r="G255" s="41">
        <v>7.1034451809587444E-3</v>
      </c>
      <c r="H255" s="41">
        <v>1.0655167771438115E-2</v>
      </c>
      <c r="I255" s="41">
        <v>1.4206890361917489E-2</v>
      </c>
      <c r="J255" s="41">
        <v>1.7758612952396859E-2</v>
      </c>
      <c r="K255" s="19"/>
    </row>
    <row r="256" spans="2:11" x14ac:dyDescent="0.3">
      <c r="B256" s="11"/>
      <c r="C256" s="11">
        <v>2022</v>
      </c>
      <c r="D256" s="11" t="s">
        <v>2</v>
      </c>
      <c r="E256" t="s">
        <v>75</v>
      </c>
      <c r="F256" s="66">
        <v>5.3275838857190574E-3</v>
      </c>
      <c r="G256" s="41">
        <v>1.0655167771438115E-2</v>
      </c>
      <c r="H256" s="41">
        <v>1.5982751657157172E-2</v>
      </c>
      <c r="I256" s="41">
        <v>2.131033554287623E-2</v>
      </c>
      <c r="J256" s="41">
        <v>2.6637919428595287E-2</v>
      </c>
      <c r="K256" s="19"/>
    </row>
    <row r="257" spans="2:11" x14ac:dyDescent="0.3">
      <c r="B257" s="11"/>
      <c r="C257" s="11">
        <v>2022</v>
      </c>
      <c r="D257" s="11" t="s">
        <v>2</v>
      </c>
      <c r="E257" t="s">
        <v>76</v>
      </c>
      <c r="F257" s="66">
        <v>7.1034451809587444E-3</v>
      </c>
      <c r="G257" s="41">
        <v>1.4206890361917489E-2</v>
      </c>
      <c r="H257" s="41">
        <v>2.131033554287623E-2</v>
      </c>
      <c r="I257" s="41">
        <v>2.8413780723834978E-2</v>
      </c>
      <c r="J257" s="41">
        <v>3.5517225904793719E-2</v>
      </c>
      <c r="K257" s="19"/>
    </row>
    <row r="258" spans="2:11" x14ac:dyDescent="0.3">
      <c r="B258" t="s">
        <v>3</v>
      </c>
      <c r="C258" s="12">
        <v>2023</v>
      </c>
      <c r="D258" s="12" t="s">
        <v>3</v>
      </c>
      <c r="E258" t="s">
        <v>72</v>
      </c>
      <c r="F258" s="2">
        <v>0</v>
      </c>
      <c r="G258" s="19">
        <v>1.8634257184477747E-3</v>
      </c>
      <c r="H258" s="19">
        <v>2.7951385776716618E-3</v>
      </c>
      <c r="I258" s="19">
        <v>3.7268514368955495E-3</v>
      </c>
      <c r="J258" s="19">
        <v>4.6585642961194367E-3</v>
      </c>
      <c r="K258" s="19"/>
    </row>
    <row r="259" spans="2:11" x14ac:dyDescent="0.3">
      <c r="C259" s="12">
        <v>2023</v>
      </c>
      <c r="D259" s="12" t="s">
        <v>3</v>
      </c>
      <c r="E259" t="s">
        <v>73</v>
      </c>
      <c r="F259" s="2">
        <v>1.8634257184477747E-3</v>
      </c>
      <c r="G259" s="19">
        <v>3.7268514368955495E-3</v>
      </c>
      <c r="H259" s="19">
        <v>5.5902771553433235E-3</v>
      </c>
      <c r="I259" s="19">
        <v>7.4537028737910989E-3</v>
      </c>
      <c r="J259" s="19">
        <v>9.3171285922388734E-3</v>
      </c>
      <c r="K259" s="19"/>
    </row>
    <row r="260" spans="2:11" x14ac:dyDescent="0.3">
      <c r="C260" s="12">
        <v>2023</v>
      </c>
      <c r="D260" s="12" t="s">
        <v>3</v>
      </c>
      <c r="E260" t="s">
        <v>74</v>
      </c>
      <c r="F260" s="2">
        <v>3.7268514368955495E-3</v>
      </c>
      <c r="G260" s="19">
        <v>7.4537028737910989E-3</v>
      </c>
      <c r="H260" s="19">
        <v>1.1180554310686647E-2</v>
      </c>
      <c r="I260" s="19">
        <v>1.4907405747582198E-2</v>
      </c>
      <c r="J260" s="19">
        <v>1.8634257184477747E-2</v>
      </c>
      <c r="K260" s="19"/>
    </row>
    <row r="261" spans="2:11" x14ac:dyDescent="0.3">
      <c r="C261" s="12">
        <v>2023</v>
      </c>
      <c r="D261" s="12" t="s">
        <v>3</v>
      </c>
      <c r="E261" t="s">
        <v>75</v>
      </c>
      <c r="F261" s="2">
        <v>5.5902771553433235E-3</v>
      </c>
      <c r="G261" s="19">
        <v>1.1180554310686647E-2</v>
      </c>
      <c r="H261" s="19">
        <v>1.6770831466029971E-2</v>
      </c>
      <c r="I261" s="19">
        <v>2.2361108621373294E-2</v>
      </c>
      <c r="J261" s="19">
        <v>2.795138577671662E-2</v>
      </c>
      <c r="K261" s="19"/>
    </row>
    <row r="262" spans="2:11" x14ac:dyDescent="0.3">
      <c r="C262" s="12">
        <v>2023</v>
      </c>
      <c r="D262" s="12" t="s">
        <v>3</v>
      </c>
      <c r="E262" t="s">
        <v>76</v>
      </c>
      <c r="F262" s="2">
        <v>7.4537028737910989E-3</v>
      </c>
      <c r="G262" s="19">
        <v>1.4907405747582198E-2</v>
      </c>
      <c r="H262" s="19">
        <v>2.2361108621373294E-2</v>
      </c>
      <c r="I262" s="19">
        <v>2.9814811495164396E-2</v>
      </c>
      <c r="J262" s="19">
        <v>3.7268514368955494E-2</v>
      </c>
      <c r="K262" s="19"/>
    </row>
    <row r="263" spans="2:11" x14ac:dyDescent="0.3">
      <c r="B263" s="11" t="s">
        <v>31</v>
      </c>
      <c r="C263" s="11">
        <v>2023</v>
      </c>
      <c r="D263" s="11" t="s">
        <v>31</v>
      </c>
      <c r="E263" s="11" t="s">
        <v>72</v>
      </c>
      <c r="F263" s="66">
        <v>0</v>
      </c>
      <c r="G263" s="41">
        <v>1.7221537785049338E-3</v>
      </c>
      <c r="H263" s="41">
        <v>2.5832306677574003E-3</v>
      </c>
      <c r="I263" s="41">
        <v>3.4443075570098677E-3</v>
      </c>
      <c r="J263" s="41">
        <v>4.3053844462623342E-3</v>
      </c>
      <c r="K263" s="41"/>
    </row>
    <row r="264" spans="2:11" x14ac:dyDescent="0.3">
      <c r="B264" s="11"/>
      <c r="C264" s="11">
        <v>2023</v>
      </c>
      <c r="D264" s="11" t="s">
        <v>31</v>
      </c>
      <c r="E264" s="11" t="s">
        <v>73</v>
      </c>
      <c r="F264" s="66">
        <v>1.7221537785049338E-3</v>
      </c>
      <c r="G264" s="41">
        <v>3.4443075570098677E-3</v>
      </c>
      <c r="H264" s="41">
        <v>5.1664613355148006E-3</v>
      </c>
      <c r="I264" s="41">
        <v>6.8886151140197353E-3</v>
      </c>
      <c r="J264" s="41">
        <v>8.6107688925246683E-3</v>
      </c>
      <c r="K264" s="41"/>
    </row>
    <row r="265" spans="2:11" x14ac:dyDescent="0.3">
      <c r="B265" s="11"/>
      <c r="C265" s="11">
        <v>2023</v>
      </c>
      <c r="D265" s="11" t="s">
        <v>31</v>
      </c>
      <c r="E265" s="11" t="s">
        <v>74</v>
      </c>
      <c r="F265" s="66">
        <v>3.4443075570098677E-3</v>
      </c>
      <c r="G265" s="41">
        <v>6.8886151140197353E-3</v>
      </c>
      <c r="H265" s="41">
        <v>1.0332922671029601E-2</v>
      </c>
      <c r="I265" s="41">
        <v>1.3777230228039471E-2</v>
      </c>
      <c r="J265" s="41">
        <v>1.7221537785049337E-2</v>
      </c>
      <c r="K265" s="41"/>
    </row>
    <row r="266" spans="2:11" x14ac:dyDescent="0.3">
      <c r="B266" s="11"/>
      <c r="C266" s="11">
        <v>2023</v>
      </c>
      <c r="D266" s="11" t="s">
        <v>31</v>
      </c>
      <c r="E266" s="11" t="s">
        <v>75</v>
      </c>
      <c r="F266" s="66">
        <v>5.1664613355148006E-3</v>
      </c>
      <c r="G266" s="41">
        <v>1.0332922671029601E-2</v>
      </c>
      <c r="H266" s="41">
        <v>1.5499384006544404E-2</v>
      </c>
      <c r="I266" s="41">
        <v>2.0665845342059203E-2</v>
      </c>
      <c r="J266" s="41">
        <v>2.5832306677574003E-2</v>
      </c>
      <c r="K266" s="41"/>
    </row>
    <row r="267" spans="2:11" x14ac:dyDescent="0.3">
      <c r="B267" s="11"/>
      <c r="C267" s="11">
        <v>2023</v>
      </c>
      <c r="D267" s="11" t="s">
        <v>31</v>
      </c>
      <c r="E267" s="11" t="s">
        <v>76</v>
      </c>
      <c r="F267" s="66">
        <v>6.8886151140197353E-3</v>
      </c>
      <c r="G267" s="41">
        <v>1.3777230228039471E-2</v>
      </c>
      <c r="H267" s="41">
        <v>2.0665845342059203E-2</v>
      </c>
      <c r="I267" s="41">
        <v>2.7554460456078941E-2</v>
      </c>
      <c r="J267" s="41">
        <v>3.4443075570098673E-2</v>
      </c>
      <c r="K267" s="41"/>
    </row>
    <row r="268" spans="2:11" x14ac:dyDescent="0.3">
      <c r="B268" s="12" t="s">
        <v>5</v>
      </c>
      <c r="C268" s="12">
        <v>2023</v>
      </c>
      <c r="D268" s="12" t="s">
        <v>5</v>
      </c>
      <c r="E268" s="12" t="s">
        <v>72</v>
      </c>
      <c r="F268" s="2">
        <v>0</v>
      </c>
      <c r="G268" s="19">
        <v>1.8707095500912763E-3</v>
      </c>
      <c r="H268" s="19">
        <v>2.8060643251369144E-3</v>
      </c>
      <c r="I268" s="19">
        <v>3.7414191001825525E-3</v>
      </c>
      <c r="J268" s="19">
        <v>4.6767738752281907E-3</v>
      </c>
      <c r="K268" s="19"/>
    </row>
    <row r="269" spans="2:11" x14ac:dyDescent="0.3">
      <c r="B269" s="12"/>
      <c r="C269" s="12">
        <v>2023</v>
      </c>
      <c r="D269" s="12" t="s">
        <v>5</v>
      </c>
      <c r="E269" s="12" t="s">
        <v>73</v>
      </c>
      <c r="F269" s="2">
        <v>1.8707095500912763E-3</v>
      </c>
      <c r="G269" s="19">
        <v>3.7414191001825525E-3</v>
      </c>
      <c r="H269" s="19">
        <v>5.6121286502738288E-3</v>
      </c>
      <c r="I269" s="19">
        <v>7.4828382003651051E-3</v>
      </c>
      <c r="J269" s="19">
        <v>9.3535477504563813E-3</v>
      </c>
      <c r="K269" s="19"/>
    </row>
    <row r="270" spans="2:11" x14ac:dyDescent="0.3">
      <c r="B270" s="12"/>
      <c r="C270" s="12">
        <v>2023</v>
      </c>
      <c r="D270" s="12" t="s">
        <v>5</v>
      </c>
      <c r="E270" s="12" t="s">
        <v>74</v>
      </c>
      <c r="F270" s="2">
        <v>3.7414191001825525E-3</v>
      </c>
      <c r="G270" s="19">
        <v>7.4828382003651051E-3</v>
      </c>
      <c r="H270" s="19">
        <v>1.1224257300547658E-2</v>
      </c>
      <c r="I270" s="19">
        <v>1.496567640073021E-2</v>
      </c>
      <c r="J270" s="19">
        <v>1.8707095500912763E-2</v>
      </c>
      <c r="K270" s="19"/>
    </row>
    <row r="271" spans="2:11" x14ac:dyDescent="0.3">
      <c r="B271" s="12"/>
      <c r="C271" s="12">
        <v>2023</v>
      </c>
      <c r="D271" s="12" t="s">
        <v>5</v>
      </c>
      <c r="E271" s="12" t="s">
        <v>75</v>
      </c>
      <c r="F271" s="2">
        <v>5.6121286502738288E-3</v>
      </c>
      <c r="G271" s="19">
        <v>1.1224257300547658E-2</v>
      </c>
      <c r="H271" s="19">
        <v>1.6836385950821486E-2</v>
      </c>
      <c r="I271" s="19">
        <v>2.2448514601095315E-2</v>
      </c>
      <c r="J271" s="19">
        <v>2.8060643251369144E-2</v>
      </c>
      <c r="K271" s="19"/>
    </row>
    <row r="272" spans="2:11" x14ac:dyDescent="0.3">
      <c r="B272" s="12"/>
      <c r="C272" s="12">
        <v>2023</v>
      </c>
      <c r="D272" s="12" t="s">
        <v>5</v>
      </c>
      <c r="E272" s="12" t="s">
        <v>76</v>
      </c>
      <c r="F272" s="2">
        <v>7.4828382003651051E-3</v>
      </c>
      <c r="G272" s="19">
        <v>1.496567640073021E-2</v>
      </c>
      <c r="H272" s="19">
        <v>2.2448514601095315E-2</v>
      </c>
      <c r="I272" s="19">
        <v>2.993135280146042E-2</v>
      </c>
      <c r="J272" s="19">
        <v>3.7414191001825525E-2</v>
      </c>
      <c r="K272" s="19"/>
    </row>
    <row r="273" spans="2:11" x14ac:dyDescent="0.3">
      <c r="B273" s="11" t="s">
        <v>6</v>
      </c>
      <c r="C273" s="11">
        <v>2023</v>
      </c>
      <c r="D273" s="11" t="s">
        <v>30</v>
      </c>
      <c r="E273" s="11" t="s">
        <v>72</v>
      </c>
      <c r="F273" s="66">
        <v>0</v>
      </c>
      <c r="G273" s="41">
        <v>1.802320959288814E-3</v>
      </c>
      <c r="H273" s="41">
        <v>2.7034814389332207E-3</v>
      </c>
      <c r="I273" s="41">
        <v>3.604641918577628E-3</v>
      </c>
      <c r="J273" s="41">
        <v>4.5058023982220349E-3</v>
      </c>
      <c r="K273" s="41"/>
    </row>
    <row r="274" spans="2:11" x14ac:dyDescent="0.3">
      <c r="B274" s="11"/>
      <c r="C274" s="11">
        <v>2023</v>
      </c>
      <c r="D274" s="11" t="s">
        <v>30</v>
      </c>
      <c r="E274" s="11" t="s">
        <v>73</v>
      </c>
      <c r="F274" s="66">
        <v>1.802320959288814E-3</v>
      </c>
      <c r="G274" s="41">
        <v>3.604641918577628E-3</v>
      </c>
      <c r="H274" s="41">
        <v>5.4069628778664414E-3</v>
      </c>
      <c r="I274" s="41">
        <v>7.2092838371552561E-3</v>
      </c>
      <c r="J274" s="41">
        <v>9.0116047964440699E-3</v>
      </c>
      <c r="K274" s="41"/>
    </row>
    <row r="275" spans="2:11" x14ac:dyDescent="0.3">
      <c r="B275" s="11"/>
      <c r="C275" s="11">
        <v>2023</v>
      </c>
      <c r="D275" s="11" t="s">
        <v>30</v>
      </c>
      <c r="E275" s="11" t="s">
        <v>74</v>
      </c>
      <c r="F275" s="66">
        <v>3.604641918577628E-3</v>
      </c>
      <c r="G275" s="41">
        <v>7.2092838371552561E-3</v>
      </c>
      <c r="H275" s="41">
        <v>1.0813925755732883E-2</v>
      </c>
      <c r="I275" s="41">
        <v>1.4418567674310512E-2</v>
      </c>
      <c r="J275" s="41">
        <v>1.802320959288814E-2</v>
      </c>
      <c r="K275" s="41"/>
    </row>
    <row r="276" spans="2:11" x14ac:dyDescent="0.3">
      <c r="B276" s="11"/>
      <c r="C276" s="11">
        <v>2023</v>
      </c>
      <c r="D276" s="11" t="s">
        <v>30</v>
      </c>
      <c r="E276" s="11" t="s">
        <v>75</v>
      </c>
      <c r="F276" s="66">
        <v>5.4069628778664414E-3</v>
      </c>
      <c r="G276" s="41">
        <v>1.0813925755732883E-2</v>
      </c>
      <c r="H276" s="41">
        <v>1.6220888633599325E-2</v>
      </c>
      <c r="I276" s="41">
        <v>2.1627851511465766E-2</v>
      </c>
      <c r="J276" s="41">
        <v>2.703481438933221E-2</v>
      </c>
      <c r="K276" s="41"/>
    </row>
    <row r="277" spans="2:11" x14ac:dyDescent="0.3">
      <c r="B277" s="11"/>
      <c r="C277" s="11">
        <v>2023</v>
      </c>
      <c r="D277" s="11" t="s">
        <v>30</v>
      </c>
      <c r="E277" s="11" t="s">
        <v>76</v>
      </c>
      <c r="F277" s="66">
        <v>7.2092838371552561E-3</v>
      </c>
      <c r="G277" s="41">
        <v>1.4418567674310512E-2</v>
      </c>
      <c r="H277" s="41">
        <v>2.1627851511465766E-2</v>
      </c>
      <c r="I277" s="41">
        <v>2.8837135348621024E-2</v>
      </c>
      <c r="J277" s="41">
        <v>3.6046419185776279E-2</v>
      </c>
      <c r="K277" s="41"/>
    </row>
    <row r="278" spans="2:11" x14ac:dyDescent="0.3">
      <c r="D278" s="12"/>
      <c r="G278" s="19"/>
      <c r="H278" s="19"/>
      <c r="I278" s="19"/>
      <c r="J278" s="19"/>
      <c r="K278" s="19"/>
    </row>
    <row r="279" spans="2:11" x14ac:dyDescent="0.3">
      <c r="D279" s="12"/>
      <c r="G279" s="19"/>
      <c r="H279" s="19"/>
      <c r="I279" s="19"/>
      <c r="J279" s="19"/>
      <c r="K279" s="19"/>
    </row>
    <row r="280" spans="2:11" x14ac:dyDescent="0.3">
      <c r="D280" s="12"/>
      <c r="G280" s="19"/>
      <c r="H280" s="19"/>
      <c r="I280" s="19"/>
      <c r="J280" s="19"/>
      <c r="K280" s="19"/>
    </row>
    <row r="281" spans="2:11" x14ac:dyDescent="0.3">
      <c r="D281" s="12"/>
      <c r="G281" s="19"/>
      <c r="H281" s="19"/>
      <c r="I281" s="19"/>
      <c r="J281" s="19"/>
      <c r="K281" s="19"/>
    </row>
    <row r="282" spans="2:11" x14ac:dyDescent="0.3">
      <c r="D282" s="12"/>
      <c r="G282" s="19"/>
      <c r="H282" s="19"/>
      <c r="I282" s="19"/>
      <c r="J282" s="19"/>
      <c r="K282" s="19"/>
    </row>
    <row r="283" spans="2:11" x14ac:dyDescent="0.3">
      <c r="D283" s="12"/>
      <c r="G283" s="19"/>
      <c r="H283" s="19"/>
      <c r="I283" s="19"/>
      <c r="J283" s="19"/>
      <c r="K283" s="19"/>
    </row>
    <row r="284" spans="2:11" x14ac:dyDescent="0.3">
      <c r="D284" s="12"/>
      <c r="G284" s="19"/>
      <c r="H284" s="19"/>
      <c r="I284" s="19"/>
      <c r="J284" s="19"/>
      <c r="K284" s="19"/>
    </row>
    <row r="285" spans="2:11" x14ac:dyDescent="0.3">
      <c r="D285" s="12"/>
      <c r="G285" s="19"/>
      <c r="H285" s="19"/>
      <c r="I285" s="19"/>
      <c r="J285" s="19"/>
      <c r="K285" s="19"/>
    </row>
    <row r="286" spans="2:11" x14ac:dyDescent="0.3">
      <c r="D286" s="12"/>
      <c r="G286" s="19"/>
      <c r="H286" s="19"/>
      <c r="I286" s="19"/>
      <c r="J286" s="19"/>
      <c r="K286" s="19"/>
    </row>
    <row r="287" spans="2:11" x14ac:dyDescent="0.3">
      <c r="D287" s="12"/>
      <c r="G287" s="19"/>
      <c r="H287" s="19"/>
      <c r="I287" s="19"/>
      <c r="J287" s="19"/>
      <c r="K287" s="19"/>
    </row>
    <row r="288" spans="2:11" x14ac:dyDescent="0.3">
      <c r="D288" s="12"/>
      <c r="G288" s="19"/>
      <c r="H288" s="19"/>
      <c r="I288" s="19"/>
      <c r="J288" s="19"/>
      <c r="K288" s="19"/>
    </row>
    <row r="289" spans="4:11" x14ac:dyDescent="0.3">
      <c r="D289" s="12"/>
      <c r="G289" s="19"/>
      <c r="H289" s="19"/>
      <c r="I289" s="19"/>
      <c r="J289" s="19"/>
      <c r="K289" s="19"/>
    </row>
    <row r="290" spans="4:11" x14ac:dyDescent="0.3">
      <c r="D290" s="12"/>
      <c r="G290" s="19"/>
      <c r="H290" s="19"/>
      <c r="I290" s="19"/>
      <c r="J290" s="19"/>
      <c r="K290" s="19"/>
    </row>
    <row r="291" spans="4:11" x14ac:dyDescent="0.3">
      <c r="D291" s="12"/>
      <c r="G291" s="19"/>
      <c r="H291" s="19"/>
      <c r="I291" s="19"/>
      <c r="J291" s="19"/>
      <c r="K291" s="19"/>
    </row>
    <row r="292" spans="4:11" x14ac:dyDescent="0.3">
      <c r="D292" s="12"/>
      <c r="G292" s="19"/>
      <c r="H292" s="19"/>
      <c r="I292" s="19"/>
      <c r="J292" s="19"/>
      <c r="K292" s="19"/>
    </row>
    <row r="293" spans="4:11" x14ac:dyDescent="0.3">
      <c r="D293" s="12"/>
      <c r="G293" s="19"/>
      <c r="H293" s="19"/>
      <c r="I293" s="19"/>
      <c r="J293" s="19"/>
      <c r="K293" s="19"/>
    </row>
    <row r="294" spans="4:11" x14ac:dyDescent="0.3">
      <c r="D294" s="12"/>
      <c r="G294" s="19"/>
      <c r="H294" s="19"/>
      <c r="I294" s="19"/>
      <c r="J294" s="19"/>
      <c r="K294" s="19"/>
    </row>
    <row r="295" spans="4:11" x14ac:dyDescent="0.3">
      <c r="D295" s="12"/>
      <c r="G295" s="19"/>
      <c r="H295" s="19"/>
      <c r="I295" s="19"/>
      <c r="J295" s="19"/>
      <c r="K295" s="19"/>
    </row>
    <row r="296" spans="4:11" x14ac:dyDescent="0.3">
      <c r="D296" s="12"/>
      <c r="G296" s="19"/>
      <c r="H296" s="19"/>
      <c r="I296" s="19"/>
      <c r="J296" s="19"/>
      <c r="K296" s="19"/>
    </row>
    <row r="297" spans="4:11" x14ac:dyDescent="0.3">
      <c r="D297" s="12"/>
      <c r="G297" s="19"/>
      <c r="H297" s="19"/>
      <c r="I297" s="19"/>
      <c r="J297" s="19"/>
      <c r="K297" s="19"/>
    </row>
    <row r="298" spans="4:11" x14ac:dyDescent="0.3">
      <c r="D298" s="12"/>
      <c r="G298" s="19"/>
      <c r="H298" s="19"/>
      <c r="I298" s="19"/>
      <c r="J298" s="19"/>
      <c r="K298" s="19"/>
    </row>
    <row r="299" spans="4:11" x14ac:dyDescent="0.3">
      <c r="D299" s="12"/>
      <c r="G299" s="19"/>
      <c r="H299" s="19"/>
      <c r="I299" s="19"/>
      <c r="J299" s="19"/>
      <c r="K299" s="19"/>
    </row>
    <row r="300" spans="4:11" x14ac:dyDescent="0.3">
      <c r="D300" s="12"/>
      <c r="G300" s="19"/>
      <c r="H300" s="19"/>
      <c r="I300" s="19"/>
      <c r="J300" s="19"/>
      <c r="K300" s="19"/>
    </row>
    <row r="301" spans="4:11" x14ac:dyDescent="0.3">
      <c r="D301" s="12"/>
      <c r="G301" s="19"/>
      <c r="H301" s="19"/>
      <c r="I301" s="19"/>
      <c r="J301" s="19"/>
      <c r="K301" s="19"/>
    </row>
    <row r="302" spans="4:11" x14ac:dyDescent="0.3">
      <c r="D302" s="12"/>
      <c r="G302" s="19"/>
      <c r="H302" s="19"/>
      <c r="I302" s="19"/>
      <c r="J302" s="19"/>
      <c r="K302" s="19"/>
    </row>
    <row r="303" spans="4:11" x14ac:dyDescent="0.3">
      <c r="D303" s="12"/>
      <c r="G303" s="19"/>
      <c r="H303" s="19"/>
      <c r="I303" s="19"/>
      <c r="J303" s="19"/>
      <c r="K303" s="19"/>
    </row>
    <row r="304" spans="4:11" x14ac:dyDescent="0.3">
      <c r="D304" s="12"/>
      <c r="G304" s="19"/>
      <c r="H304" s="19"/>
      <c r="I304" s="19"/>
      <c r="J304" s="19"/>
      <c r="K304" s="19"/>
    </row>
    <row r="305" spans="4:11" x14ac:dyDescent="0.3">
      <c r="D305" s="12"/>
      <c r="G305" s="19"/>
      <c r="H305" s="19"/>
      <c r="I305" s="19"/>
      <c r="J305" s="19"/>
      <c r="K305" s="19"/>
    </row>
    <row r="306" spans="4:11" x14ac:dyDescent="0.3">
      <c r="D306" s="12"/>
      <c r="G306" s="19"/>
      <c r="H306" s="19"/>
      <c r="I306" s="19"/>
      <c r="J306" s="19"/>
      <c r="K306" s="19"/>
    </row>
    <row r="307" spans="4:11" x14ac:dyDescent="0.3">
      <c r="D307" s="12"/>
      <c r="G307" s="19"/>
      <c r="H307" s="19"/>
      <c r="I307" s="19"/>
      <c r="J307" s="19"/>
      <c r="K307" s="19"/>
    </row>
    <row r="308" spans="4:11" x14ac:dyDescent="0.3">
      <c r="D308" s="12"/>
      <c r="G308" s="19"/>
      <c r="H308" s="19"/>
      <c r="I308" s="19"/>
      <c r="J308" s="19"/>
      <c r="K308" s="19"/>
    </row>
    <row r="309" spans="4:11" x14ac:dyDescent="0.3">
      <c r="D309" s="12"/>
      <c r="G309" s="19"/>
      <c r="H309" s="19"/>
      <c r="I309" s="19"/>
      <c r="J309" s="19"/>
      <c r="K309" s="19"/>
    </row>
    <row r="310" spans="4:11" x14ac:dyDescent="0.3">
      <c r="D310" s="12"/>
      <c r="G310" s="19"/>
      <c r="H310" s="19"/>
      <c r="I310" s="19"/>
      <c r="J310" s="19"/>
      <c r="K310" s="19"/>
    </row>
    <row r="311" spans="4:11" x14ac:dyDescent="0.3">
      <c r="D311" s="12"/>
      <c r="G311" s="19"/>
      <c r="H311" s="19"/>
      <c r="I311" s="19"/>
      <c r="J311" s="19"/>
      <c r="K311" s="19"/>
    </row>
    <row r="312" spans="4:11" x14ac:dyDescent="0.3">
      <c r="D312" s="12"/>
      <c r="G312" s="19"/>
      <c r="H312" s="19"/>
      <c r="I312" s="19"/>
      <c r="J312" s="19"/>
      <c r="K312" s="19"/>
    </row>
    <row r="313" spans="4:11" x14ac:dyDescent="0.3">
      <c r="D313" s="12"/>
      <c r="G313" s="19"/>
      <c r="H313" s="19"/>
      <c r="I313" s="19"/>
      <c r="J313" s="19"/>
      <c r="K313" s="19"/>
    </row>
    <row r="314" spans="4:11" x14ac:dyDescent="0.3">
      <c r="D314" s="12"/>
      <c r="G314" s="19"/>
      <c r="H314" s="19"/>
      <c r="I314" s="19"/>
      <c r="J314" s="19"/>
      <c r="K314" s="19"/>
    </row>
    <row r="315" spans="4:11" x14ac:dyDescent="0.3">
      <c r="D315" s="12"/>
      <c r="G315" s="19"/>
      <c r="H315" s="19"/>
      <c r="I315" s="19"/>
      <c r="J315" s="19"/>
      <c r="K315" s="19"/>
    </row>
    <row r="316" spans="4:11" x14ac:dyDescent="0.3">
      <c r="D316" s="12"/>
      <c r="G316" s="19"/>
      <c r="H316" s="19"/>
      <c r="I316" s="19"/>
      <c r="J316" s="19"/>
      <c r="K316" s="19"/>
    </row>
    <row r="317" spans="4:11" x14ac:dyDescent="0.3">
      <c r="D317" s="12"/>
      <c r="G317" s="19"/>
      <c r="H317" s="19"/>
      <c r="I317" s="19"/>
      <c r="J317" s="19"/>
      <c r="K317" s="19"/>
    </row>
    <row r="318" spans="4:11" x14ac:dyDescent="0.3">
      <c r="D318" s="12"/>
      <c r="G318" s="19"/>
      <c r="H318" s="19"/>
      <c r="I318" s="19"/>
      <c r="J318" s="19"/>
      <c r="K318" s="19"/>
    </row>
    <row r="319" spans="4:11" x14ac:dyDescent="0.3">
      <c r="D319" s="12"/>
      <c r="G319" s="19"/>
      <c r="H319" s="19"/>
      <c r="I319" s="19"/>
      <c r="J319" s="19"/>
      <c r="K319" s="19"/>
    </row>
    <row r="320" spans="4:11" x14ac:dyDescent="0.3">
      <c r="D320" s="12"/>
      <c r="G320" s="19"/>
      <c r="H320" s="19"/>
      <c r="I320" s="19"/>
      <c r="J320" s="19"/>
      <c r="K320" s="19"/>
    </row>
    <row r="321" spans="4:11" x14ac:dyDescent="0.3">
      <c r="D321" s="12"/>
      <c r="G321" s="19"/>
      <c r="H321" s="19"/>
      <c r="I321" s="19"/>
      <c r="J321" s="19"/>
      <c r="K321" s="19"/>
    </row>
    <row r="322" spans="4:11" x14ac:dyDescent="0.3">
      <c r="D322" s="12"/>
      <c r="G322" s="19"/>
      <c r="H322" s="19"/>
      <c r="I322" s="19"/>
      <c r="J322" s="19"/>
      <c r="K322" s="19"/>
    </row>
    <row r="323" spans="4:11" x14ac:dyDescent="0.3">
      <c r="D323" s="12"/>
      <c r="G323" s="19"/>
      <c r="H323" s="19"/>
      <c r="I323" s="19"/>
      <c r="J323" s="19"/>
      <c r="K323" s="19"/>
    </row>
    <row r="324" spans="4:11" x14ac:dyDescent="0.3">
      <c r="D324" s="12"/>
      <c r="G324" s="19"/>
      <c r="H324" s="19"/>
      <c r="I324" s="19"/>
      <c r="J324" s="19"/>
      <c r="K324" s="19"/>
    </row>
    <row r="325" spans="4:11" x14ac:dyDescent="0.3">
      <c r="D325" s="12"/>
      <c r="G325" s="19"/>
      <c r="H325" s="19"/>
      <c r="I325" s="19"/>
      <c r="J325" s="19"/>
      <c r="K325" s="19"/>
    </row>
    <row r="326" spans="4:11" x14ac:dyDescent="0.3">
      <c r="D326" s="12"/>
      <c r="G326" s="19"/>
      <c r="H326" s="19"/>
      <c r="I326" s="19"/>
      <c r="J326" s="19"/>
      <c r="K326" s="19"/>
    </row>
    <row r="327" spans="4:11" x14ac:dyDescent="0.3">
      <c r="D327" s="12"/>
      <c r="G327" s="19"/>
      <c r="H327" s="19"/>
      <c r="I327" s="19"/>
      <c r="J327" s="19"/>
      <c r="K327" s="19"/>
    </row>
    <row r="328" spans="4:11" x14ac:dyDescent="0.3">
      <c r="D328" s="12"/>
      <c r="G328" s="19"/>
      <c r="H328" s="19"/>
      <c r="I328" s="19"/>
      <c r="J328" s="19"/>
      <c r="K328" s="19"/>
    </row>
    <row r="329" spans="4:11" x14ac:dyDescent="0.3">
      <c r="D329" s="12"/>
      <c r="G329" s="19"/>
      <c r="H329" s="19"/>
      <c r="I329" s="19"/>
      <c r="J329" s="19"/>
      <c r="K329" s="19"/>
    </row>
    <row r="330" spans="4:11" x14ac:dyDescent="0.3">
      <c r="D330" s="12"/>
      <c r="G330" s="19"/>
      <c r="H330" s="19"/>
      <c r="I330" s="19"/>
      <c r="J330" s="19"/>
      <c r="K330" s="19"/>
    </row>
    <row r="331" spans="4:11" x14ac:dyDescent="0.3">
      <c r="D331" s="12"/>
      <c r="G331" s="19"/>
      <c r="H331" s="19"/>
      <c r="I331" s="19"/>
      <c r="J331" s="19"/>
      <c r="K331" s="19"/>
    </row>
    <row r="332" spans="4:11" x14ac:dyDescent="0.3">
      <c r="D332" s="12"/>
      <c r="G332" s="19"/>
      <c r="H332" s="19"/>
      <c r="I332" s="19"/>
      <c r="J332" s="19"/>
      <c r="K332" s="19"/>
    </row>
    <row r="333" spans="4:11" x14ac:dyDescent="0.3">
      <c r="D333" s="12"/>
      <c r="G333" s="19"/>
      <c r="H333" s="19"/>
      <c r="I333" s="19"/>
      <c r="J333" s="19"/>
      <c r="K333" s="19"/>
    </row>
    <row r="334" spans="4:11" x14ac:dyDescent="0.3">
      <c r="D334" s="12"/>
      <c r="G334" s="19"/>
      <c r="H334" s="19"/>
      <c r="I334" s="19"/>
      <c r="J334" s="19"/>
      <c r="K334" s="19"/>
    </row>
    <row r="335" spans="4:11" x14ac:dyDescent="0.3">
      <c r="D335" s="12"/>
      <c r="G335" s="19"/>
      <c r="H335" s="19"/>
      <c r="I335" s="19"/>
      <c r="J335" s="19"/>
      <c r="K335" s="19"/>
    </row>
    <row r="336" spans="4:11" x14ac:dyDescent="0.3">
      <c r="D336" s="12"/>
      <c r="G336" s="19"/>
      <c r="H336" s="19"/>
      <c r="I336" s="19"/>
      <c r="J336" s="19"/>
      <c r="K336" s="19"/>
    </row>
    <row r="337" spans="4:11" x14ac:dyDescent="0.3">
      <c r="D337" s="12"/>
      <c r="G337" s="19"/>
      <c r="H337" s="19"/>
      <c r="I337" s="19"/>
      <c r="J337" s="19"/>
      <c r="K337" s="19"/>
    </row>
    <row r="338" spans="4:11" x14ac:dyDescent="0.3">
      <c r="D338" s="12"/>
      <c r="G338" s="19"/>
      <c r="H338" s="19"/>
      <c r="I338" s="19"/>
      <c r="J338" s="19"/>
      <c r="K338" s="19"/>
    </row>
    <row r="339" spans="4:11" x14ac:dyDescent="0.3">
      <c r="D339" s="12"/>
      <c r="G339" s="19"/>
      <c r="H339" s="19"/>
      <c r="I339" s="19"/>
      <c r="J339" s="19"/>
      <c r="K339" s="19"/>
    </row>
    <row r="340" spans="4:11" x14ac:dyDescent="0.3">
      <c r="D340" s="12"/>
      <c r="G340" s="19"/>
      <c r="H340" s="19"/>
      <c r="I340" s="19"/>
      <c r="J340" s="19"/>
      <c r="K340" s="19"/>
    </row>
    <row r="341" spans="4:11" x14ac:dyDescent="0.3">
      <c r="D341" s="12"/>
      <c r="G341" s="19"/>
      <c r="H341" s="19"/>
      <c r="I341" s="19"/>
      <c r="J341" s="19"/>
      <c r="K341" s="19"/>
    </row>
    <row r="342" spans="4:11" x14ac:dyDescent="0.3">
      <c r="D342" s="12"/>
      <c r="G342" s="19"/>
      <c r="H342" s="19"/>
      <c r="I342" s="19"/>
      <c r="J342" s="19"/>
      <c r="K342" s="19"/>
    </row>
    <row r="343" spans="4:11" x14ac:dyDescent="0.3">
      <c r="D343" s="12"/>
      <c r="G343" s="19"/>
      <c r="H343" s="19"/>
      <c r="I343" s="19"/>
      <c r="J343" s="19"/>
      <c r="K343" s="19"/>
    </row>
    <row r="344" spans="4:11" x14ac:dyDescent="0.3">
      <c r="D344" s="12"/>
      <c r="G344" s="19"/>
      <c r="H344" s="19"/>
      <c r="I344" s="19"/>
      <c r="J344" s="19"/>
      <c r="K344" s="19"/>
    </row>
    <row r="345" spans="4:11" x14ac:dyDescent="0.3">
      <c r="D345" s="12"/>
      <c r="G345" s="19"/>
      <c r="H345" s="19"/>
      <c r="I345" s="19"/>
      <c r="J345" s="19"/>
      <c r="K345" s="19"/>
    </row>
    <row r="346" spans="4:11" x14ac:dyDescent="0.3">
      <c r="D346" s="12"/>
      <c r="G346" s="19"/>
      <c r="H346" s="19"/>
      <c r="I346" s="19"/>
      <c r="J346" s="19"/>
      <c r="K346" s="19"/>
    </row>
    <row r="347" spans="4:11" x14ac:dyDescent="0.3">
      <c r="D347" s="12"/>
      <c r="G347" s="19"/>
      <c r="H347" s="19"/>
      <c r="I347" s="19"/>
      <c r="J347" s="19"/>
      <c r="K347" s="19"/>
    </row>
    <row r="348" spans="4:11" x14ac:dyDescent="0.3">
      <c r="D348" s="12"/>
      <c r="G348" s="19"/>
      <c r="H348" s="19"/>
      <c r="I348" s="19"/>
      <c r="J348" s="19"/>
      <c r="K348" s="19"/>
    </row>
    <row r="349" spans="4:11" x14ac:dyDescent="0.3">
      <c r="D349" s="12"/>
      <c r="G349" s="19"/>
      <c r="H349" s="19"/>
      <c r="I349" s="19"/>
      <c r="J349" s="19"/>
      <c r="K349" s="19"/>
    </row>
    <row r="350" spans="4:11" x14ac:dyDescent="0.3">
      <c r="D350" s="12"/>
      <c r="G350" s="19"/>
      <c r="H350" s="19"/>
      <c r="I350" s="19"/>
      <c r="J350" s="19"/>
      <c r="K350" s="19"/>
    </row>
    <row r="351" spans="4:11" x14ac:dyDescent="0.3">
      <c r="D351" s="12"/>
      <c r="G351" s="19"/>
      <c r="H351" s="19"/>
      <c r="I351" s="19"/>
      <c r="J351" s="19"/>
      <c r="K351" s="19"/>
    </row>
    <row r="352" spans="4:11" x14ac:dyDescent="0.3">
      <c r="D352" s="12"/>
      <c r="G352" s="19"/>
      <c r="H352" s="19"/>
      <c r="I352" s="19"/>
      <c r="J352" s="19"/>
      <c r="K352" s="19"/>
    </row>
    <row r="353" spans="4:11" x14ac:dyDescent="0.3">
      <c r="D353" s="12"/>
      <c r="G353" s="19"/>
      <c r="H353" s="19"/>
      <c r="I353" s="19"/>
      <c r="J353" s="19"/>
      <c r="K353" s="19"/>
    </row>
    <row r="354" spans="4:11" x14ac:dyDescent="0.3">
      <c r="D354" s="12"/>
      <c r="G354" s="19"/>
      <c r="H354" s="19"/>
      <c r="I354" s="19"/>
      <c r="J354" s="19"/>
      <c r="K354" s="19"/>
    </row>
    <row r="355" spans="4:11" x14ac:dyDescent="0.3">
      <c r="D355" s="12"/>
      <c r="G355" s="19"/>
      <c r="H355" s="19"/>
      <c r="I355" s="19"/>
      <c r="J355" s="19"/>
      <c r="K355" s="19"/>
    </row>
    <row r="356" spans="4:11" x14ac:dyDescent="0.3">
      <c r="D356" s="12"/>
      <c r="G356" s="19"/>
      <c r="H356" s="19"/>
      <c r="I356" s="19"/>
      <c r="J356" s="19"/>
      <c r="K356" s="19"/>
    </row>
    <row r="357" spans="4:11" x14ac:dyDescent="0.3">
      <c r="D357" s="12"/>
      <c r="G357" s="19"/>
      <c r="H357" s="19"/>
      <c r="I357" s="19"/>
      <c r="J357" s="19"/>
      <c r="K357" s="19"/>
    </row>
    <row r="358" spans="4:11" x14ac:dyDescent="0.3">
      <c r="D358" s="12"/>
      <c r="G358" s="19"/>
      <c r="H358" s="19"/>
      <c r="I358" s="19"/>
      <c r="J358" s="19"/>
      <c r="K358" s="19"/>
    </row>
    <row r="359" spans="4:11" x14ac:dyDescent="0.3">
      <c r="D359" s="12"/>
      <c r="G359" s="19"/>
      <c r="H359" s="19"/>
      <c r="I359" s="19"/>
      <c r="J359" s="19"/>
      <c r="K359" s="19"/>
    </row>
    <row r="360" spans="4:11" x14ac:dyDescent="0.3">
      <c r="D360" s="12"/>
      <c r="G360" s="19"/>
      <c r="H360" s="19"/>
      <c r="I360" s="19"/>
      <c r="J360" s="19"/>
      <c r="K360" s="19"/>
    </row>
    <row r="361" spans="4:11" x14ac:dyDescent="0.3">
      <c r="D361" s="12"/>
      <c r="G361" s="19"/>
      <c r="H361" s="19"/>
      <c r="I361" s="19"/>
      <c r="J361" s="19"/>
      <c r="K361" s="19"/>
    </row>
    <row r="362" spans="4:11" x14ac:dyDescent="0.3">
      <c r="D362" s="12"/>
      <c r="G362" s="19"/>
      <c r="H362" s="19"/>
      <c r="I362" s="19"/>
      <c r="J362" s="19"/>
      <c r="K362" s="19"/>
    </row>
    <row r="363" spans="4:11" x14ac:dyDescent="0.3">
      <c r="D363" s="12"/>
      <c r="G363" s="19"/>
      <c r="H363" s="19"/>
      <c r="I363" s="19"/>
      <c r="J363" s="19"/>
      <c r="K363" s="19"/>
    </row>
    <row r="364" spans="4:11" x14ac:dyDescent="0.3">
      <c r="D364" s="12"/>
      <c r="G364" s="19"/>
      <c r="H364" s="19"/>
      <c r="I364" s="19"/>
      <c r="J364" s="19"/>
      <c r="K364" s="19"/>
    </row>
    <row r="365" spans="4:11" x14ac:dyDescent="0.3">
      <c r="D365" s="12"/>
      <c r="G365" s="19"/>
      <c r="H365" s="19"/>
      <c r="I365" s="19"/>
      <c r="J365" s="19"/>
      <c r="K365" s="19"/>
    </row>
    <row r="366" spans="4:11" x14ac:dyDescent="0.3">
      <c r="D366" s="12"/>
      <c r="G366" s="19"/>
      <c r="H366" s="19"/>
      <c r="I366" s="19"/>
      <c r="J366" s="19"/>
      <c r="K366" s="19"/>
    </row>
    <row r="367" spans="4:11" x14ac:dyDescent="0.3">
      <c r="D367" s="12"/>
      <c r="G367" s="19"/>
      <c r="H367" s="19"/>
      <c r="I367" s="19"/>
      <c r="J367" s="19"/>
      <c r="K367" s="19"/>
    </row>
    <row r="368" spans="4:11" x14ac:dyDescent="0.3">
      <c r="D368" s="12"/>
      <c r="G368" s="19"/>
      <c r="H368" s="19"/>
      <c r="I368" s="19"/>
      <c r="J368" s="19"/>
      <c r="K368" s="19"/>
    </row>
    <row r="369" spans="4:11" x14ac:dyDescent="0.3">
      <c r="D369" s="12"/>
      <c r="G369" s="19"/>
      <c r="H369" s="19"/>
      <c r="I369" s="19"/>
      <c r="J369" s="19"/>
      <c r="K369" s="19"/>
    </row>
    <row r="370" spans="4:11" x14ac:dyDescent="0.3">
      <c r="D370" s="12"/>
      <c r="G370" s="19"/>
      <c r="H370" s="19"/>
      <c r="I370" s="19"/>
      <c r="J370" s="19"/>
      <c r="K370" s="19"/>
    </row>
    <row r="371" spans="4:11" x14ac:dyDescent="0.3">
      <c r="D371" s="12"/>
      <c r="G371" s="19"/>
      <c r="H371" s="19"/>
      <c r="I371" s="19"/>
      <c r="J371" s="19"/>
      <c r="K371" s="19"/>
    </row>
    <row r="372" spans="4:11" x14ac:dyDescent="0.3">
      <c r="D372" s="12"/>
      <c r="G372" s="19"/>
      <c r="H372" s="19"/>
      <c r="I372" s="19"/>
      <c r="J372" s="19"/>
      <c r="K372" s="19"/>
    </row>
    <row r="373" spans="4:11" x14ac:dyDescent="0.3">
      <c r="D373" s="12"/>
      <c r="G373" s="19"/>
      <c r="H373" s="19"/>
      <c r="I373" s="19"/>
      <c r="J373" s="19"/>
      <c r="K373" s="19"/>
    </row>
    <row r="374" spans="4:11" x14ac:dyDescent="0.3">
      <c r="D374" s="12"/>
      <c r="G374" s="19"/>
      <c r="H374" s="19"/>
      <c r="I374" s="19"/>
      <c r="J374" s="19"/>
      <c r="K374" s="19"/>
    </row>
    <row r="375" spans="4:11" x14ac:dyDescent="0.3">
      <c r="D375" s="12"/>
      <c r="G375" s="19"/>
      <c r="H375" s="19"/>
      <c r="I375" s="19"/>
      <c r="J375" s="19"/>
      <c r="K375" s="19"/>
    </row>
    <row r="376" spans="4:11" x14ac:dyDescent="0.3">
      <c r="D376" s="12"/>
      <c r="G376" s="19"/>
      <c r="H376" s="19"/>
      <c r="I376" s="19"/>
      <c r="J376" s="19"/>
      <c r="K376" s="19"/>
    </row>
  </sheetData>
  <autoFilter ref="B2:K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78"/>
  <sheetViews>
    <sheetView showGridLines="0" workbookViewId="0">
      <pane xSplit="5" ySplit="3" topLeftCell="F261" activePane="bottomRight" state="frozen"/>
      <selection pane="topRight" activeCell="I1" sqref="I1"/>
      <selection pane="bottomLeft" activeCell="A4" sqref="A4"/>
      <selection pane="bottomRight" activeCell="J262" sqref="J262"/>
    </sheetView>
  </sheetViews>
  <sheetFormatPr baseColWidth="10" defaultRowHeight="14.4" x14ac:dyDescent="0.3"/>
  <cols>
    <col min="5" max="5" width="34.6640625" customWidth="1"/>
  </cols>
  <sheetData>
    <row r="3" spans="2:10" x14ac:dyDescent="0.3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3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3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3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3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3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3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3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3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3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3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3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3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3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3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3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3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3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3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3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3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3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3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3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3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3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3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3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3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3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3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3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3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3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3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3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3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3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3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3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3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3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3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3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3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3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3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3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3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3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3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3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3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3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3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3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3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3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3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3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3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3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3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3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3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3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3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3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3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3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3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3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3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3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3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3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3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3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3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3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3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3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3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3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3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3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3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3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3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3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3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3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3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3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3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3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3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3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3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3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3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3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3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3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3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3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3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3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3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3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3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3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3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3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3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3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3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3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3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3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3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3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3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3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3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3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3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3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3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3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3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3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3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3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3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3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3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3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3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3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3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3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3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3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3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3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3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3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3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3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3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3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3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3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3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3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3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3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3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3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3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3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3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3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3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3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3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3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3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3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3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3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3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3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3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3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3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3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3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3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3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3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3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3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3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3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3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3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3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3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3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3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3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3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3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3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3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3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3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3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3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3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3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3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3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3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3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3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3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3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3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3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3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3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3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3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3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3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3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3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3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3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3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3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3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3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3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3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3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3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3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  <row r="234" spans="2:10" x14ac:dyDescent="0.3">
      <c r="B234" t="s">
        <v>29</v>
      </c>
      <c r="C234" s="12">
        <v>2022</v>
      </c>
      <c r="D234" s="12" t="s">
        <v>29</v>
      </c>
      <c r="E234" t="s">
        <v>72</v>
      </c>
      <c r="F234" s="42">
        <v>0</v>
      </c>
      <c r="G234" s="42">
        <v>1.9107316225681699E-3</v>
      </c>
      <c r="H234" s="42">
        <v>2.8660974338522546E-3</v>
      </c>
      <c r="I234" s="42">
        <v>3.8214632451363398E-3</v>
      </c>
      <c r="J234" s="42">
        <v>4.7768290564204246E-3</v>
      </c>
    </row>
    <row r="235" spans="2:10" x14ac:dyDescent="0.3">
      <c r="C235" s="12">
        <v>2022</v>
      </c>
      <c r="D235" s="12" t="s">
        <v>29</v>
      </c>
      <c r="E235" t="s">
        <v>73</v>
      </c>
      <c r="F235" s="42">
        <v>1.9107316225681699E-3</v>
      </c>
      <c r="G235" s="42">
        <v>3.8214632451363398E-3</v>
      </c>
      <c r="H235" s="42">
        <v>5.7321948677045093E-3</v>
      </c>
      <c r="I235" s="42">
        <v>7.6429264902726796E-3</v>
      </c>
      <c r="J235" s="42">
        <v>9.5536581128408491E-3</v>
      </c>
    </row>
    <row r="236" spans="2:10" x14ac:dyDescent="0.3">
      <c r="C236" s="12">
        <v>2022</v>
      </c>
      <c r="D236" s="12" t="s">
        <v>29</v>
      </c>
      <c r="E236" t="s">
        <v>74</v>
      </c>
      <c r="F236" s="42">
        <v>3.8214632451363398E-3</v>
      </c>
      <c r="G236" s="42">
        <v>7.6429264902726796E-3</v>
      </c>
      <c r="H236" s="42">
        <v>1.1464389735409019E-2</v>
      </c>
      <c r="I236" s="42">
        <v>1.5285852980545359E-2</v>
      </c>
      <c r="J236" s="42">
        <v>1.9107316225681698E-2</v>
      </c>
    </row>
    <row r="237" spans="2:10" x14ac:dyDescent="0.3">
      <c r="C237" s="12">
        <v>2022</v>
      </c>
      <c r="D237" s="12" t="s">
        <v>29</v>
      </c>
      <c r="E237" t="s">
        <v>75</v>
      </c>
      <c r="F237" s="42">
        <v>5.7321948677045093E-3</v>
      </c>
      <c r="G237" s="42">
        <v>1.1464389735409019E-2</v>
      </c>
      <c r="H237" s="42">
        <v>1.7196584603113529E-2</v>
      </c>
      <c r="I237" s="42">
        <v>2.2928779470818037E-2</v>
      </c>
      <c r="J237" s="42">
        <v>2.8660974338522549E-2</v>
      </c>
    </row>
    <row r="238" spans="2:10" x14ac:dyDescent="0.3">
      <c r="C238" s="12">
        <v>2022</v>
      </c>
      <c r="D238" s="12" t="s">
        <v>29</v>
      </c>
      <c r="E238" t="s">
        <v>76</v>
      </c>
      <c r="F238" s="42">
        <v>7.6429264902726796E-3</v>
      </c>
      <c r="G238" s="42">
        <v>1.5285852980545359E-2</v>
      </c>
      <c r="H238" s="42">
        <v>2.2928779470818037E-2</v>
      </c>
      <c r="I238" s="42">
        <v>3.0571705961090719E-2</v>
      </c>
      <c r="J238" s="42">
        <v>3.8214632451363396E-2</v>
      </c>
    </row>
    <row r="239" spans="2:10" x14ac:dyDescent="0.3">
      <c r="B239" s="38" t="s">
        <v>11</v>
      </c>
      <c r="C239" s="38">
        <v>2022</v>
      </c>
      <c r="D239" s="38" t="s">
        <v>28</v>
      </c>
      <c r="E239" s="38" t="s">
        <v>72</v>
      </c>
      <c r="F239" s="39">
        <v>0</v>
      </c>
      <c r="G239" s="39">
        <v>1.9237602231028405E-3</v>
      </c>
      <c r="H239" s="39">
        <v>2.8856403346542605E-3</v>
      </c>
      <c r="I239" s="39">
        <v>3.847520446205681E-3</v>
      </c>
      <c r="J239" s="39">
        <v>4.8094005577571011E-3</v>
      </c>
    </row>
    <row r="240" spans="2:10" x14ac:dyDescent="0.3">
      <c r="B240" s="38"/>
      <c r="C240" s="38">
        <v>2022</v>
      </c>
      <c r="D240" s="38" t="s">
        <v>28</v>
      </c>
      <c r="E240" s="38" t="s">
        <v>73</v>
      </c>
      <c r="F240" s="39">
        <v>1.9237602231028405E-3</v>
      </c>
      <c r="G240" s="39">
        <v>3.847520446205681E-3</v>
      </c>
      <c r="H240" s="39">
        <v>5.7712806693085211E-3</v>
      </c>
      <c r="I240" s="39">
        <v>7.695040892411362E-3</v>
      </c>
      <c r="J240" s="39">
        <v>9.6188011155142021E-3</v>
      </c>
    </row>
    <row r="241" spans="2:10" x14ac:dyDescent="0.3">
      <c r="B241" s="38"/>
      <c r="C241" s="38">
        <v>2022</v>
      </c>
      <c r="D241" s="38" t="s">
        <v>28</v>
      </c>
      <c r="E241" s="38" t="s">
        <v>74</v>
      </c>
      <c r="F241" s="39">
        <v>3.847520446205681E-3</v>
      </c>
      <c r="G241" s="39">
        <v>7.695040892411362E-3</v>
      </c>
      <c r="H241" s="39">
        <v>1.1542561338617042E-2</v>
      </c>
      <c r="I241" s="39">
        <v>1.5390081784822724E-2</v>
      </c>
      <c r="J241" s="39">
        <v>1.9237602231028404E-2</v>
      </c>
    </row>
    <row r="242" spans="2:10" x14ac:dyDescent="0.3">
      <c r="B242" s="38"/>
      <c r="C242" s="38">
        <v>2022</v>
      </c>
      <c r="D242" s="38" t="s">
        <v>28</v>
      </c>
      <c r="E242" s="38" t="s">
        <v>75</v>
      </c>
      <c r="F242" s="39">
        <v>5.7712806693085211E-3</v>
      </c>
      <c r="G242" s="39">
        <v>1.1542561338617042E-2</v>
      </c>
      <c r="H242" s="39">
        <v>1.7313842007925566E-2</v>
      </c>
      <c r="I242" s="39">
        <v>2.3085122677234084E-2</v>
      </c>
      <c r="J242" s="39">
        <v>2.8856403346542606E-2</v>
      </c>
    </row>
    <row r="243" spans="2:10" x14ac:dyDescent="0.3">
      <c r="B243" s="38"/>
      <c r="C243" s="38">
        <v>2022</v>
      </c>
      <c r="D243" s="38" t="s">
        <v>28</v>
      </c>
      <c r="E243" s="38" t="s">
        <v>76</v>
      </c>
      <c r="F243" s="39">
        <v>7.695040892411362E-3</v>
      </c>
      <c r="G243" s="39">
        <v>1.5390081784822724E-2</v>
      </c>
      <c r="H243" s="39">
        <v>2.3085122677234084E-2</v>
      </c>
      <c r="I243" s="39">
        <v>3.0780163569645448E-2</v>
      </c>
      <c r="J243" s="39">
        <v>3.8475204462056808E-2</v>
      </c>
    </row>
    <row r="244" spans="2:10" x14ac:dyDescent="0.3">
      <c r="B244" t="s">
        <v>0</v>
      </c>
      <c r="C244" s="12">
        <v>2022</v>
      </c>
      <c r="D244" s="12" t="s">
        <v>0</v>
      </c>
      <c r="E244" t="s">
        <v>72</v>
      </c>
      <c r="F244" s="42">
        <v>0</v>
      </c>
      <c r="G244" s="42">
        <v>2.03208196725616E-3</v>
      </c>
      <c r="H244" s="42">
        <v>3.0481229508842393E-3</v>
      </c>
      <c r="I244" s="42">
        <v>4.0641639345123199E-3</v>
      </c>
      <c r="J244" s="42">
        <v>5.0802049181403993E-3</v>
      </c>
    </row>
    <row r="245" spans="2:10" x14ac:dyDescent="0.3">
      <c r="C245" s="12">
        <v>2022</v>
      </c>
      <c r="D245" s="12" t="s">
        <v>0</v>
      </c>
      <c r="E245" t="s">
        <v>73</v>
      </c>
      <c r="F245" s="42">
        <v>2.03208196725616E-3</v>
      </c>
      <c r="G245" s="42">
        <v>4.0641639345123199E-3</v>
      </c>
      <c r="H245" s="42">
        <v>6.0962459017684786E-3</v>
      </c>
      <c r="I245" s="42">
        <v>8.1283278690246399E-3</v>
      </c>
      <c r="J245" s="42">
        <v>1.0160409836280799E-2</v>
      </c>
    </row>
    <row r="246" spans="2:10" x14ac:dyDescent="0.3">
      <c r="C246" s="12">
        <v>2022</v>
      </c>
      <c r="D246" s="12" t="s">
        <v>0</v>
      </c>
      <c r="E246" t="s">
        <v>74</v>
      </c>
      <c r="F246" s="42">
        <v>4.0641639345123199E-3</v>
      </c>
      <c r="G246" s="42">
        <v>8.1283278690246399E-3</v>
      </c>
      <c r="H246" s="42">
        <v>1.2192491803536957E-2</v>
      </c>
      <c r="I246" s="42">
        <v>1.625665573804928E-2</v>
      </c>
      <c r="J246" s="42">
        <v>2.0320819672561597E-2</v>
      </c>
    </row>
    <row r="247" spans="2:10" x14ac:dyDescent="0.3">
      <c r="C247" s="12">
        <v>2022</v>
      </c>
      <c r="D247" s="12" t="s">
        <v>0</v>
      </c>
      <c r="E247" t="s">
        <v>75</v>
      </c>
      <c r="F247" s="42">
        <v>6.0962459017684786E-3</v>
      </c>
      <c r="G247" s="42">
        <v>1.2192491803536957E-2</v>
      </c>
      <c r="H247" s="42">
        <v>1.8288737705305438E-2</v>
      </c>
      <c r="I247" s="42">
        <v>2.4384983607073914E-2</v>
      </c>
      <c r="J247" s="42">
        <v>3.0481229508842397E-2</v>
      </c>
    </row>
    <row r="248" spans="2:10" x14ac:dyDescent="0.3">
      <c r="C248" s="12">
        <v>2022</v>
      </c>
      <c r="D248" s="12" t="s">
        <v>0</v>
      </c>
      <c r="E248" t="s">
        <v>76</v>
      </c>
      <c r="F248" s="42">
        <v>8.1283278690246399E-3</v>
      </c>
      <c r="G248" s="42">
        <v>1.625665573804928E-2</v>
      </c>
      <c r="H248" s="42">
        <v>2.4384983607073914E-2</v>
      </c>
      <c r="I248" s="42">
        <v>3.2513311476098559E-2</v>
      </c>
      <c r="J248" s="42">
        <v>4.0641639345123194E-2</v>
      </c>
    </row>
    <row r="249" spans="2:10" x14ac:dyDescent="0.3">
      <c r="B249" s="38" t="s">
        <v>1</v>
      </c>
      <c r="C249" s="38">
        <v>2022</v>
      </c>
      <c r="D249" s="38" t="s">
        <v>1</v>
      </c>
      <c r="E249" s="38" t="s">
        <v>72</v>
      </c>
      <c r="F249" s="39">
        <v>0</v>
      </c>
      <c r="G249" s="39">
        <v>2.2037972258690443E-3</v>
      </c>
      <c r="H249" s="39">
        <v>3.3056958388035665E-3</v>
      </c>
      <c r="I249" s="39">
        <v>4.4075944517380887E-3</v>
      </c>
      <c r="J249" s="39">
        <v>5.5094930646726109E-3</v>
      </c>
    </row>
    <row r="250" spans="2:10" x14ac:dyDescent="0.3">
      <c r="B250" s="38"/>
      <c r="C250" s="38">
        <v>2022</v>
      </c>
      <c r="D250" s="38" t="s">
        <v>1</v>
      </c>
      <c r="E250" s="38" t="s">
        <v>73</v>
      </c>
      <c r="F250" s="39">
        <v>2.2037972258690443E-3</v>
      </c>
      <c r="G250" s="39">
        <v>4.4075944517380887E-3</v>
      </c>
      <c r="H250" s="39">
        <v>6.611391677607133E-3</v>
      </c>
      <c r="I250" s="39">
        <v>8.8151889034761774E-3</v>
      </c>
      <c r="J250" s="39">
        <v>1.1018986129345222E-2</v>
      </c>
    </row>
    <row r="251" spans="2:10" x14ac:dyDescent="0.3">
      <c r="B251" s="38"/>
      <c r="C251" s="38">
        <v>2022</v>
      </c>
      <c r="D251" s="38" t="s">
        <v>1</v>
      </c>
      <c r="E251" s="38" t="s">
        <v>74</v>
      </c>
      <c r="F251" s="39">
        <v>4.4075944517380887E-3</v>
      </c>
      <c r="G251" s="39">
        <v>8.8151889034761774E-3</v>
      </c>
      <c r="H251" s="39">
        <v>1.3222783355214266E-2</v>
      </c>
      <c r="I251" s="39">
        <v>1.7630377806952355E-2</v>
      </c>
      <c r="J251" s="39">
        <v>2.2037972258690443E-2</v>
      </c>
    </row>
    <row r="252" spans="2:10" x14ac:dyDescent="0.3">
      <c r="B252" s="38"/>
      <c r="C252" s="38">
        <v>2022</v>
      </c>
      <c r="D252" s="38" t="s">
        <v>1</v>
      </c>
      <c r="E252" s="38" t="s">
        <v>75</v>
      </c>
      <c r="F252" s="39">
        <v>6.611391677607133E-3</v>
      </c>
      <c r="G252" s="39">
        <v>1.3222783355214266E-2</v>
      </c>
      <c r="H252" s="39">
        <v>1.9834175032821401E-2</v>
      </c>
      <c r="I252" s="39">
        <v>2.6445566710428532E-2</v>
      </c>
      <c r="J252" s="39">
        <v>3.3056958388035663E-2</v>
      </c>
    </row>
    <row r="253" spans="2:10" x14ac:dyDescent="0.3">
      <c r="B253" s="38"/>
      <c r="C253" s="38">
        <v>2022</v>
      </c>
      <c r="D253" s="38" t="s">
        <v>1</v>
      </c>
      <c r="E253" s="38" t="s">
        <v>76</v>
      </c>
      <c r="F253" s="39">
        <v>8.8151889034761774E-3</v>
      </c>
      <c r="G253" s="39">
        <v>1.7630377806952355E-2</v>
      </c>
      <c r="H253" s="39">
        <v>2.6445566710428532E-2</v>
      </c>
      <c r="I253" s="39">
        <v>3.526075561390471E-2</v>
      </c>
      <c r="J253" s="39">
        <v>4.4075944517380887E-2</v>
      </c>
    </row>
    <row r="254" spans="2:10" x14ac:dyDescent="0.3">
      <c r="B254" t="s">
        <v>2</v>
      </c>
      <c r="C254" s="12">
        <v>2022</v>
      </c>
      <c r="D254" s="12" t="s">
        <v>2</v>
      </c>
      <c r="E254" t="s">
        <v>72</v>
      </c>
      <c r="F254" s="42">
        <v>0</v>
      </c>
      <c r="G254" s="42">
        <v>1.8050683669802487E-3</v>
      </c>
      <c r="H254" s="42">
        <v>2.7076025504703728E-3</v>
      </c>
      <c r="I254" s="42">
        <v>3.6101367339604973E-3</v>
      </c>
      <c r="J254" s="42">
        <v>4.5126709174506214E-3</v>
      </c>
    </row>
    <row r="255" spans="2:10" x14ac:dyDescent="0.3">
      <c r="C255" s="12">
        <v>2022</v>
      </c>
      <c r="D255" s="12" t="s">
        <v>2</v>
      </c>
      <c r="E255" t="s">
        <v>73</v>
      </c>
      <c r="F255" s="42">
        <v>1.8050683669802487E-3</v>
      </c>
      <c r="G255" s="42">
        <v>3.6101367339604973E-3</v>
      </c>
      <c r="H255" s="42">
        <v>5.4152051009407455E-3</v>
      </c>
      <c r="I255" s="42">
        <v>7.2202734679209946E-3</v>
      </c>
      <c r="J255" s="42">
        <v>9.0253418349012429E-3</v>
      </c>
    </row>
    <row r="256" spans="2:10" x14ac:dyDescent="0.3">
      <c r="C256" s="12">
        <v>2022</v>
      </c>
      <c r="D256" s="12" t="s">
        <v>2</v>
      </c>
      <c r="E256" t="s">
        <v>74</v>
      </c>
      <c r="F256" s="42">
        <v>3.6101367339604973E-3</v>
      </c>
      <c r="G256" s="42">
        <v>7.2202734679209946E-3</v>
      </c>
      <c r="H256" s="42">
        <v>1.0830410201881491E-2</v>
      </c>
      <c r="I256" s="42">
        <v>1.4440546935841989E-2</v>
      </c>
      <c r="J256" s="42">
        <v>1.8050683669802486E-2</v>
      </c>
    </row>
    <row r="257" spans="2:10" x14ac:dyDescent="0.3">
      <c r="C257" s="12">
        <v>2022</v>
      </c>
      <c r="D257" s="12" t="s">
        <v>2</v>
      </c>
      <c r="E257" t="s">
        <v>75</v>
      </c>
      <c r="F257" s="42">
        <v>5.4152051009407455E-3</v>
      </c>
      <c r="G257" s="42">
        <v>1.0830410201881491E-2</v>
      </c>
      <c r="H257" s="42">
        <v>1.6245615302822237E-2</v>
      </c>
      <c r="I257" s="42">
        <v>2.1660820403762982E-2</v>
      </c>
      <c r="J257" s="42">
        <v>2.7076025504703727E-2</v>
      </c>
    </row>
    <row r="258" spans="2:10" x14ac:dyDescent="0.3">
      <c r="C258" s="12">
        <v>2022</v>
      </c>
      <c r="D258" s="12" t="s">
        <v>2</v>
      </c>
      <c r="E258" t="s">
        <v>76</v>
      </c>
      <c r="F258" s="42">
        <v>7.2202734679209946E-3</v>
      </c>
      <c r="G258" s="42">
        <v>1.4440546935841989E-2</v>
      </c>
      <c r="H258" s="42">
        <v>2.1660820403762982E-2</v>
      </c>
      <c r="I258" s="42">
        <v>2.8881093871683979E-2</v>
      </c>
      <c r="J258" s="42">
        <v>3.6101367339604971E-2</v>
      </c>
    </row>
    <row r="259" spans="2:10" x14ac:dyDescent="0.3">
      <c r="B259" s="38" t="s">
        <v>3</v>
      </c>
      <c r="C259" s="38">
        <v>2023</v>
      </c>
      <c r="D259" s="38" t="s">
        <v>3</v>
      </c>
      <c r="E259" s="38" t="s">
        <v>72</v>
      </c>
      <c r="F259" s="39">
        <v>0</v>
      </c>
      <c r="G259" s="39">
        <v>1.8596518090160021E-3</v>
      </c>
      <c r="H259" s="39">
        <v>2.7894777135240032E-3</v>
      </c>
      <c r="I259" s="39">
        <v>3.7193036180320042E-3</v>
      </c>
      <c r="J259" s="39">
        <v>4.6491295225400053E-3</v>
      </c>
    </row>
    <row r="260" spans="2:10" x14ac:dyDescent="0.3">
      <c r="B260" s="38"/>
      <c r="C260" s="38">
        <v>2023</v>
      </c>
      <c r="D260" s="38" t="s">
        <v>3</v>
      </c>
      <c r="E260" s="38" t="s">
        <v>73</v>
      </c>
      <c r="F260" s="39">
        <v>1.8596518090160021E-3</v>
      </c>
      <c r="G260" s="39">
        <v>3.7193036180320042E-3</v>
      </c>
      <c r="H260" s="39">
        <v>5.5789554270480064E-3</v>
      </c>
      <c r="I260" s="39">
        <v>7.4386072360640085E-3</v>
      </c>
      <c r="J260" s="39">
        <v>9.2982590450800106E-3</v>
      </c>
    </row>
    <row r="261" spans="2:10" x14ac:dyDescent="0.3">
      <c r="B261" s="38"/>
      <c r="C261" s="38">
        <v>2023</v>
      </c>
      <c r="D261" s="38" t="s">
        <v>3</v>
      </c>
      <c r="E261" s="38" t="s">
        <v>74</v>
      </c>
      <c r="F261" s="39">
        <v>3.7193036180320042E-3</v>
      </c>
      <c r="G261" s="39">
        <v>7.4386072360640085E-3</v>
      </c>
      <c r="H261" s="39">
        <v>1.1157910854096013E-2</v>
      </c>
      <c r="I261" s="39">
        <v>1.4877214472128017E-2</v>
      </c>
      <c r="J261" s="39">
        <v>1.8596518090160021E-2</v>
      </c>
    </row>
    <row r="262" spans="2:10" x14ac:dyDescent="0.3">
      <c r="B262" s="38"/>
      <c r="C262" s="38">
        <v>2023</v>
      </c>
      <c r="D262" s="38" t="s">
        <v>3</v>
      </c>
      <c r="E262" s="38" t="s">
        <v>75</v>
      </c>
      <c r="F262" s="39">
        <v>5.5789554270480064E-3</v>
      </c>
      <c r="G262" s="39">
        <v>1.1157910854096013E-2</v>
      </c>
      <c r="H262" s="39">
        <v>1.6736866281144021E-2</v>
      </c>
      <c r="I262" s="39">
        <v>2.2315821708192025E-2</v>
      </c>
      <c r="J262" s="39">
        <v>2.789477713524003E-2</v>
      </c>
    </row>
    <row r="263" spans="2:10" x14ac:dyDescent="0.3">
      <c r="B263" s="38"/>
      <c r="C263" s="38">
        <v>2023</v>
      </c>
      <c r="D263" s="38" t="s">
        <v>3</v>
      </c>
      <c r="E263" s="38" t="s">
        <v>76</v>
      </c>
      <c r="F263" s="39">
        <v>7.4386072360640085E-3</v>
      </c>
      <c r="G263" s="39">
        <v>1.4877214472128017E-2</v>
      </c>
      <c r="H263" s="39">
        <v>2.2315821708192025E-2</v>
      </c>
      <c r="I263" s="39">
        <v>2.9754428944256034E-2</v>
      </c>
      <c r="J263" s="39">
        <v>3.7193036180320042E-2</v>
      </c>
    </row>
    <row r="264" spans="2:10" x14ac:dyDescent="0.3">
      <c r="B264" t="s">
        <v>31</v>
      </c>
      <c r="C264" s="12">
        <v>2023</v>
      </c>
      <c r="D264" s="12" t="s">
        <v>31</v>
      </c>
      <c r="E264" t="s">
        <v>72</v>
      </c>
      <c r="F264" s="42">
        <v>0</v>
      </c>
      <c r="G264" s="42">
        <v>1.7172087536533596E-3</v>
      </c>
      <c r="H264" s="42">
        <v>2.5758131304800392E-3</v>
      </c>
      <c r="I264" s="42">
        <v>3.4344175073067191E-3</v>
      </c>
      <c r="J264" s="42">
        <v>4.2930218841333986E-3</v>
      </c>
    </row>
    <row r="265" spans="2:10" x14ac:dyDescent="0.3">
      <c r="C265" s="12">
        <v>2023</v>
      </c>
      <c r="D265" s="12" t="s">
        <v>31</v>
      </c>
      <c r="E265" t="s">
        <v>73</v>
      </c>
      <c r="F265" s="42">
        <v>1.7172087536533596E-3</v>
      </c>
      <c r="G265" s="42">
        <v>3.4344175073067191E-3</v>
      </c>
      <c r="H265" s="42">
        <v>5.1516262609600785E-3</v>
      </c>
      <c r="I265" s="42">
        <v>6.8688350146134383E-3</v>
      </c>
      <c r="J265" s="42">
        <v>8.5860437682667972E-3</v>
      </c>
    </row>
    <row r="266" spans="2:10" x14ac:dyDescent="0.3">
      <c r="C266" s="12">
        <v>2023</v>
      </c>
      <c r="D266" s="12" t="s">
        <v>31</v>
      </c>
      <c r="E266" t="s">
        <v>74</v>
      </c>
      <c r="F266" s="42">
        <v>3.4344175073067191E-3</v>
      </c>
      <c r="G266" s="42">
        <v>6.8688350146134383E-3</v>
      </c>
      <c r="H266" s="42">
        <v>1.0303252521920157E-2</v>
      </c>
      <c r="I266" s="42">
        <v>1.3737670029226877E-2</v>
      </c>
      <c r="J266" s="42">
        <v>1.7172087536533594E-2</v>
      </c>
    </row>
    <row r="267" spans="2:10" x14ac:dyDescent="0.3">
      <c r="C267" s="12">
        <v>2023</v>
      </c>
      <c r="D267" s="12" t="s">
        <v>31</v>
      </c>
      <c r="E267" t="s">
        <v>75</v>
      </c>
      <c r="F267" s="42">
        <v>5.1516262609600785E-3</v>
      </c>
      <c r="G267" s="42">
        <v>1.0303252521920157E-2</v>
      </c>
      <c r="H267" s="42">
        <v>1.5454878782880235E-2</v>
      </c>
      <c r="I267" s="42">
        <v>2.0606505043840314E-2</v>
      </c>
      <c r="J267" s="42">
        <v>2.575813130480039E-2</v>
      </c>
    </row>
    <row r="268" spans="2:10" x14ac:dyDescent="0.3">
      <c r="C268" s="12">
        <v>2023</v>
      </c>
      <c r="D268" s="12" t="s">
        <v>31</v>
      </c>
      <c r="E268" t="s">
        <v>76</v>
      </c>
      <c r="F268" s="42">
        <v>6.8688350146134383E-3</v>
      </c>
      <c r="G268" s="42">
        <v>1.3737670029226877E-2</v>
      </c>
      <c r="H268" s="42">
        <v>2.0606505043840314E-2</v>
      </c>
      <c r="I268" s="42">
        <v>2.7475340058453753E-2</v>
      </c>
      <c r="J268" s="42">
        <v>3.4344175073067189E-2</v>
      </c>
    </row>
    <row r="269" spans="2:10" x14ac:dyDescent="0.3">
      <c r="B269" s="38" t="s">
        <v>5</v>
      </c>
      <c r="C269" s="38">
        <v>2023</v>
      </c>
      <c r="D269" s="38" t="s">
        <v>5</v>
      </c>
      <c r="E269" s="38" t="s">
        <v>72</v>
      </c>
      <c r="F269" s="39">
        <v>0</v>
      </c>
      <c r="G269" s="39">
        <v>1.7982890573471156E-3</v>
      </c>
      <c r="H269" s="39">
        <v>2.6974335860206729E-3</v>
      </c>
      <c r="I269" s="39">
        <v>3.5965781146942311E-3</v>
      </c>
      <c r="J269" s="39">
        <v>4.4957226433677885E-3</v>
      </c>
    </row>
    <row r="270" spans="2:10" x14ac:dyDescent="0.3">
      <c r="B270" s="38"/>
      <c r="C270" s="38">
        <v>2023</v>
      </c>
      <c r="D270" s="38" t="s">
        <v>5</v>
      </c>
      <c r="E270" s="38" t="s">
        <v>73</v>
      </c>
      <c r="F270" s="39">
        <v>1.7982890573471156E-3</v>
      </c>
      <c r="G270" s="39">
        <v>3.5965781146942311E-3</v>
      </c>
      <c r="H270" s="39">
        <v>5.3948671720413458E-3</v>
      </c>
      <c r="I270" s="39">
        <v>7.1931562293884622E-3</v>
      </c>
      <c r="J270" s="39">
        <v>8.9914452867355769E-3</v>
      </c>
    </row>
    <row r="271" spans="2:10" x14ac:dyDescent="0.3">
      <c r="B271" s="38"/>
      <c r="C271" s="38">
        <v>2023</v>
      </c>
      <c r="D271" s="38" t="s">
        <v>5</v>
      </c>
      <c r="E271" s="38" t="s">
        <v>74</v>
      </c>
      <c r="F271" s="39">
        <v>3.5965781146942311E-3</v>
      </c>
      <c r="G271" s="39">
        <v>7.1931562293884622E-3</v>
      </c>
      <c r="H271" s="39">
        <v>1.0789734344082692E-2</v>
      </c>
      <c r="I271" s="39">
        <v>1.4386312458776924E-2</v>
      </c>
      <c r="J271" s="39">
        <v>1.7982890573471154E-2</v>
      </c>
    </row>
    <row r="272" spans="2:10" x14ac:dyDescent="0.3">
      <c r="B272" s="38"/>
      <c r="C272" s="38">
        <v>2023</v>
      </c>
      <c r="D272" s="38" t="s">
        <v>5</v>
      </c>
      <c r="E272" s="38" t="s">
        <v>75</v>
      </c>
      <c r="F272" s="39">
        <v>5.3948671720413458E-3</v>
      </c>
      <c r="G272" s="39">
        <v>1.0789734344082692E-2</v>
      </c>
      <c r="H272" s="39">
        <v>1.6184601516124039E-2</v>
      </c>
      <c r="I272" s="39">
        <v>2.1579468688165383E-2</v>
      </c>
      <c r="J272" s="39">
        <v>2.6974335860206731E-2</v>
      </c>
    </row>
    <row r="273" spans="2:10" x14ac:dyDescent="0.3">
      <c r="B273" s="38"/>
      <c r="C273" s="38">
        <v>2023</v>
      </c>
      <c r="D273" s="38" t="s">
        <v>5</v>
      </c>
      <c r="E273" s="38" t="s">
        <v>76</v>
      </c>
      <c r="F273" s="39">
        <v>7.1931562293884622E-3</v>
      </c>
      <c r="G273" s="39">
        <v>1.4386312458776924E-2</v>
      </c>
      <c r="H273" s="39">
        <v>2.1579468688165383E-2</v>
      </c>
      <c r="I273" s="39">
        <v>2.8772624917553849E-2</v>
      </c>
      <c r="J273" s="39">
        <v>3.5965781146942308E-2</v>
      </c>
    </row>
    <row r="274" spans="2:10" s="20" customFormat="1" x14ac:dyDescent="0.3">
      <c r="B274" s="20" t="s">
        <v>30</v>
      </c>
      <c r="C274" s="20">
        <v>2023</v>
      </c>
      <c r="D274" s="20" t="s">
        <v>30</v>
      </c>
      <c r="E274" s="20" t="s">
        <v>72</v>
      </c>
      <c r="F274" s="67">
        <v>0</v>
      </c>
      <c r="G274" s="67">
        <v>1.8670527139173798E-3</v>
      </c>
      <c r="H274" s="67">
        <v>2.8005790708760694E-3</v>
      </c>
      <c r="I274" s="67">
        <v>3.7341054278347595E-3</v>
      </c>
      <c r="J274" s="67">
        <v>4.6676317847934492E-3</v>
      </c>
    </row>
    <row r="275" spans="2:10" s="20" customFormat="1" x14ac:dyDescent="0.3">
      <c r="C275" s="20">
        <v>2023</v>
      </c>
      <c r="D275" s="20" t="s">
        <v>30</v>
      </c>
      <c r="E275" s="20" t="s">
        <v>73</v>
      </c>
      <c r="F275" s="67">
        <v>1.8670527139173798E-3</v>
      </c>
      <c r="G275" s="67">
        <v>3.7341054278347595E-3</v>
      </c>
      <c r="H275" s="67">
        <v>5.6011581417521389E-3</v>
      </c>
      <c r="I275" s="67">
        <v>7.468210855669519E-3</v>
      </c>
      <c r="J275" s="67">
        <v>9.3352635695868984E-3</v>
      </c>
    </row>
    <row r="276" spans="2:10" s="20" customFormat="1" x14ac:dyDescent="0.3">
      <c r="C276" s="20">
        <v>2023</v>
      </c>
      <c r="D276" s="20" t="s">
        <v>30</v>
      </c>
      <c r="E276" s="20" t="s">
        <v>74</v>
      </c>
      <c r="F276" s="67">
        <v>3.7341054278347595E-3</v>
      </c>
      <c r="G276" s="67">
        <v>7.468210855669519E-3</v>
      </c>
      <c r="H276" s="67">
        <v>1.1202316283504278E-2</v>
      </c>
      <c r="I276" s="67">
        <v>1.4936421711339038E-2</v>
      </c>
      <c r="J276" s="67">
        <v>1.8670527139173797E-2</v>
      </c>
    </row>
    <row r="277" spans="2:10" s="20" customFormat="1" x14ac:dyDescent="0.3">
      <c r="C277" s="20">
        <v>2023</v>
      </c>
      <c r="D277" s="20" t="s">
        <v>30</v>
      </c>
      <c r="E277" s="20" t="s">
        <v>75</v>
      </c>
      <c r="F277" s="67">
        <v>5.6011581417521389E-3</v>
      </c>
      <c r="G277" s="67">
        <v>1.1202316283504278E-2</v>
      </c>
      <c r="H277" s="67">
        <v>1.6803474425256419E-2</v>
      </c>
      <c r="I277" s="67">
        <v>2.2404632567008555E-2</v>
      </c>
      <c r="J277" s="67">
        <v>2.8005790708760695E-2</v>
      </c>
    </row>
    <row r="278" spans="2:10" s="20" customFormat="1" x14ac:dyDescent="0.3">
      <c r="C278" s="20">
        <v>2023</v>
      </c>
      <c r="D278" s="20" t="s">
        <v>30</v>
      </c>
      <c r="E278" s="20" t="s">
        <v>76</v>
      </c>
      <c r="F278" s="67">
        <v>7.468210855669519E-3</v>
      </c>
      <c r="G278" s="67">
        <v>1.4936421711339038E-2</v>
      </c>
      <c r="H278" s="67">
        <v>2.2404632567008555E-2</v>
      </c>
      <c r="I278" s="67">
        <v>2.9872843422678076E-2</v>
      </c>
      <c r="J278" s="67">
        <v>3.7341054278347593E-2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2023-04-19T15:53:17Z</dcterms:modified>
</cp:coreProperties>
</file>