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IESGOS 2020\PEMS\2023\MARZO\"/>
    </mc:Choice>
  </mc:AlternateContent>
  <bookViews>
    <workbookView xWindow="0" yWindow="0" windowWidth="23040" windowHeight="8808"/>
  </bookViews>
  <sheets>
    <sheet name="Indice" sheetId="1" r:id="rId1"/>
    <sheet name="Patrimonio-FLSFE" sheetId="2" r:id="rId2"/>
    <sheet name="Aportes-FLSFE" sheetId="10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5" i="2" l="1"/>
  <c r="P17" i="2"/>
  <c r="P18" i="2"/>
  <c r="P12" i="2"/>
  <c r="P13" i="2"/>
  <c r="P14" i="2"/>
  <c r="P16" i="2"/>
  <c r="P18" i="10"/>
  <c r="P13" i="10"/>
  <c r="P14" i="10"/>
  <c r="P15" i="10"/>
  <c r="P16" i="10"/>
  <c r="P17" i="10"/>
  <c r="O12" i="10" l="1"/>
  <c r="N12" i="10"/>
  <c r="L12" i="10"/>
  <c r="K12" i="10"/>
  <c r="K12" i="2"/>
  <c r="J12" i="10"/>
  <c r="I12" i="10"/>
  <c r="H12" i="10"/>
  <c r="F12" i="10"/>
  <c r="G12" i="10" s="1"/>
  <c r="E12" i="10"/>
  <c r="O11" i="10"/>
  <c r="N11" i="10"/>
</calcChain>
</file>

<file path=xl/comments1.xml><?xml version="1.0" encoding="utf-8"?>
<comments xmlns="http://schemas.openxmlformats.org/spreadsheetml/2006/main">
  <authors>
    <author>Marcela Rosero</author>
    <author>María José Iza</author>
  </authors>
  <commentList>
    <comment ref="H15" authorId="0" shapeId="0">
      <text>
        <r>
          <rPr>
            <sz val="9"/>
            <color indexed="81"/>
            <rFont val="Tahoma"/>
            <family val="2"/>
          </rPr>
          <t>datos consultados al 17 de junio de 2020</t>
        </r>
      </text>
    </comment>
    <comment ref="I15" authorId="0" shapeId="0">
      <text>
        <r>
          <rPr>
            <sz val="9"/>
            <color indexed="81"/>
            <rFont val="Tahoma"/>
            <family val="2"/>
          </rPr>
          <t>fecha de consulta: 16 de julio de 2020</t>
        </r>
      </text>
    </comment>
    <comment ref="J15" authorId="0" shapeId="0">
      <text>
        <r>
          <rPr>
            <sz val="9"/>
            <color indexed="81"/>
            <rFont val="Tahoma"/>
            <family val="2"/>
          </rPr>
          <t>Fecha de consulta: 19 de agosto de 2020</t>
        </r>
      </text>
    </comment>
    <comment ref="K15" authorId="0" shapeId="0">
      <text>
        <r>
          <rPr>
            <sz val="9"/>
            <color indexed="81"/>
            <rFont val="Tahoma"/>
            <family val="2"/>
          </rPr>
          <t>Fecha de consulta: 16 de septiembre de 2020</t>
        </r>
      </text>
    </comment>
    <comment ref="L15" authorId="0" shapeId="0">
      <text>
        <r>
          <rPr>
            <sz val="9"/>
            <color indexed="81"/>
            <rFont val="Tahoma"/>
            <family val="2"/>
          </rPr>
          <t>Datos consultados: 21 oct 2020</t>
        </r>
      </text>
    </comment>
    <comment ref="M15" authorId="0" shapeId="0">
      <text>
        <r>
          <rPr>
            <sz val="9"/>
            <color indexed="81"/>
            <rFont val="Tahoma"/>
            <family val="2"/>
          </rPr>
          <t>datos consultados: 17 nov 2020</t>
        </r>
      </text>
    </comment>
    <comment ref="N15" authorId="0" shapeId="0">
      <text>
        <r>
          <rPr>
            <b/>
            <sz val="9"/>
            <color indexed="81"/>
            <rFont val="Tahoma"/>
            <family val="2"/>
          </rPr>
          <t xml:space="preserve">Datos consultados: </t>
        </r>
        <r>
          <rPr>
            <sz val="9"/>
            <color indexed="81"/>
            <rFont val="Tahoma"/>
            <family val="2"/>
          </rPr>
          <t>al 19 dic 2020</t>
        </r>
      </text>
    </comment>
    <comment ref="O15" authorId="0" shapeId="0">
      <text>
        <r>
          <rPr>
            <b/>
            <sz val="9"/>
            <color indexed="81"/>
            <rFont val="Tahoma"/>
            <family val="2"/>
          </rPr>
          <t xml:space="preserve">Datos consultados:
</t>
        </r>
        <r>
          <rPr>
            <sz val="9"/>
            <color indexed="81"/>
            <rFont val="Tahoma"/>
            <family val="2"/>
          </rPr>
          <t>18 de enero de 2021</t>
        </r>
      </text>
    </comment>
    <comment ref="D16" authorId="0" shapeId="0">
      <text>
        <r>
          <rPr>
            <sz val="9"/>
            <color indexed="81"/>
            <rFont val="Tahoma"/>
            <family val="2"/>
          </rPr>
          <t>fecha de consulta: 19 de febrero de 2021</t>
        </r>
      </text>
    </comment>
    <comment ref="E16" authorId="0" shapeId="0">
      <text>
        <r>
          <rPr>
            <sz val="9"/>
            <color indexed="81"/>
            <rFont val="Tahoma"/>
            <family val="2"/>
          </rPr>
          <t>datos consultados al 22-mar-2021</t>
        </r>
      </text>
    </comment>
    <comment ref="M16" authorId="1" shapeId="0">
      <text>
        <r>
          <rPr>
            <b/>
            <sz val="9"/>
            <color indexed="81"/>
            <rFont val="Tahoma"/>
            <family val="2"/>
          </rPr>
          <t>María José Iza:</t>
        </r>
        <r>
          <rPr>
            <sz val="9"/>
            <color indexed="81"/>
            <rFont val="Tahoma"/>
            <family val="2"/>
          </rPr>
          <t xml:space="preserve">
Consultado: 7 dic 2021</t>
        </r>
      </text>
    </comment>
    <comment ref="N16" authorId="1" shapeId="0">
      <text>
        <r>
          <rPr>
            <b/>
            <sz val="9"/>
            <color indexed="81"/>
            <rFont val="Tahoma"/>
            <family val="2"/>
          </rPr>
          <t>María José Iza:</t>
        </r>
        <r>
          <rPr>
            <sz val="9"/>
            <color indexed="81"/>
            <rFont val="Tahoma"/>
            <family val="2"/>
          </rPr>
          <t xml:space="preserve">
Fecha de consulta: 31/01/22</t>
        </r>
      </text>
    </comment>
    <comment ref="O16" authorId="1" shapeId="0">
      <text>
        <r>
          <rPr>
            <b/>
            <sz val="9"/>
            <color indexed="81"/>
            <rFont val="Tahoma"/>
            <family val="2"/>
          </rPr>
          <t>María José Iza:</t>
        </r>
        <r>
          <rPr>
            <sz val="9"/>
            <color indexed="81"/>
            <rFont val="Tahoma"/>
            <family val="2"/>
          </rPr>
          <t xml:space="preserve">
Fecha de consulta: 31/01/22</t>
        </r>
      </text>
    </comment>
    <comment ref="D17" authorId="1" shapeId="0">
      <text>
        <r>
          <rPr>
            <b/>
            <sz val="9"/>
            <color indexed="81"/>
            <rFont val="Tahoma"/>
            <family val="2"/>
          </rPr>
          <t>María José Iza:</t>
        </r>
        <r>
          <rPr>
            <sz val="9"/>
            <color indexed="81"/>
            <rFont val="Tahoma"/>
            <family val="2"/>
          </rPr>
          <t xml:space="preserve">
fecha de consulta: 2 de marzo de 2022</t>
        </r>
      </text>
    </comment>
    <comment ref="E17" authorId="1" shapeId="0">
      <text>
        <r>
          <rPr>
            <b/>
            <sz val="9"/>
            <color indexed="81"/>
            <rFont val="Tahoma"/>
            <family val="2"/>
          </rPr>
          <t>María José Iza:</t>
        </r>
        <r>
          <rPr>
            <sz val="9"/>
            <color indexed="81"/>
            <rFont val="Tahoma"/>
            <family val="2"/>
          </rPr>
          <t xml:space="preserve">
fecha de consulta: 4 de abril de 2022</t>
        </r>
      </text>
    </comment>
    <comment ref="F17" authorId="1" shapeId="0">
      <text>
        <r>
          <rPr>
            <b/>
            <sz val="9"/>
            <color indexed="81"/>
            <rFont val="Tahoma"/>
            <family val="2"/>
          </rPr>
          <t>María José Iza:</t>
        </r>
        <r>
          <rPr>
            <sz val="9"/>
            <color indexed="81"/>
            <rFont val="Tahoma"/>
            <family val="2"/>
          </rPr>
          <t xml:space="preserve">
fecha de consulta: 4 de mayol de 2022</t>
        </r>
      </text>
    </comment>
    <comment ref="G17" authorId="1" shapeId="0">
      <text>
        <r>
          <rPr>
            <b/>
            <sz val="9"/>
            <color indexed="81"/>
            <rFont val="Tahoma"/>
            <family val="2"/>
          </rPr>
          <t>María José Iza:</t>
        </r>
        <r>
          <rPr>
            <sz val="9"/>
            <color indexed="81"/>
            <rFont val="Tahoma"/>
            <family val="2"/>
          </rPr>
          <t xml:space="preserve">
fecha de consulta: 31 de mayo de 2022</t>
        </r>
      </text>
    </comment>
    <comment ref="H17" authorId="1" shapeId="0">
      <text>
        <r>
          <rPr>
            <b/>
            <sz val="9"/>
            <color indexed="81"/>
            <rFont val="Tahoma"/>
            <family val="2"/>
          </rPr>
          <t>María José Iza:</t>
        </r>
        <r>
          <rPr>
            <sz val="9"/>
            <color indexed="81"/>
            <rFont val="Tahoma"/>
            <family val="2"/>
          </rPr>
          <t xml:space="preserve">
Consultado 15 de junio de 2022</t>
        </r>
      </text>
    </comment>
    <comment ref="I17" authorId="1" shapeId="0">
      <text>
        <r>
          <rPr>
            <b/>
            <sz val="9"/>
            <color indexed="81"/>
            <rFont val="Tahoma"/>
            <family val="2"/>
          </rPr>
          <t>María José Iza:</t>
        </r>
        <r>
          <rPr>
            <sz val="9"/>
            <color indexed="81"/>
            <rFont val="Tahoma"/>
            <family val="2"/>
          </rPr>
          <t xml:space="preserve">
Consultado 6 de julio de 2022</t>
        </r>
      </text>
    </comment>
    <comment ref="J17" authorId="1" shapeId="0">
      <text>
        <r>
          <rPr>
            <b/>
            <sz val="9"/>
            <color indexed="81"/>
            <rFont val="Tahoma"/>
            <family val="2"/>
          </rPr>
          <t>María José Iza:</t>
        </r>
        <r>
          <rPr>
            <sz val="9"/>
            <color indexed="81"/>
            <rFont val="Tahoma"/>
            <family val="2"/>
          </rPr>
          <t xml:space="preserve">
Consultado 10 de agosto de 2022</t>
        </r>
      </text>
    </comment>
    <comment ref="K17" authorId="1" shapeId="0">
      <text>
        <r>
          <rPr>
            <b/>
            <sz val="9"/>
            <color indexed="81"/>
            <rFont val="Tahoma"/>
            <family val="2"/>
          </rPr>
          <t>María José Iza:</t>
        </r>
        <r>
          <rPr>
            <sz val="9"/>
            <color indexed="81"/>
            <rFont val="Tahoma"/>
            <family val="2"/>
          </rPr>
          <t xml:space="preserve">
Consultado 09 de septiembre de 2022</t>
        </r>
      </text>
    </comment>
    <comment ref="L17" authorId="1" shapeId="0">
      <text>
        <r>
          <rPr>
            <b/>
            <sz val="9"/>
            <color indexed="81"/>
            <rFont val="Tahoma"/>
            <family val="2"/>
          </rPr>
          <t>María José Iza:</t>
        </r>
        <r>
          <rPr>
            <sz val="9"/>
            <color indexed="81"/>
            <rFont val="Tahoma"/>
            <family val="2"/>
          </rPr>
          <t xml:space="preserve">
Consultado 13 de octubre de 2022</t>
        </r>
      </text>
    </comment>
    <comment ref="M17" authorId="1" shapeId="0">
      <text>
        <r>
          <rPr>
            <b/>
            <sz val="9"/>
            <color indexed="81"/>
            <rFont val="Tahoma"/>
            <family val="2"/>
          </rPr>
          <t>María José Iza:</t>
        </r>
        <r>
          <rPr>
            <sz val="9"/>
            <color indexed="81"/>
            <rFont val="Tahoma"/>
            <family val="2"/>
          </rPr>
          <t xml:space="preserve">
Consultado 7 de noviembre de 2022</t>
        </r>
      </text>
    </comment>
    <comment ref="N17" authorId="1" shapeId="0">
      <text>
        <r>
          <rPr>
            <b/>
            <sz val="9"/>
            <color indexed="81"/>
            <rFont val="Tahoma"/>
            <family val="2"/>
          </rPr>
          <t>María José Iza:</t>
        </r>
        <r>
          <rPr>
            <sz val="9"/>
            <color indexed="81"/>
            <rFont val="Tahoma"/>
            <family val="2"/>
          </rPr>
          <t xml:space="preserve">
Consultado 7 de diciembre de 2022</t>
        </r>
      </text>
    </comment>
    <comment ref="O17" authorId="1" shapeId="0">
      <text>
        <r>
          <rPr>
            <b/>
            <sz val="9"/>
            <color indexed="81"/>
            <rFont val="Tahoma"/>
            <family val="2"/>
          </rPr>
          <t>María José Iza:</t>
        </r>
        <r>
          <rPr>
            <sz val="9"/>
            <color indexed="81"/>
            <rFont val="Tahoma"/>
            <family val="2"/>
          </rPr>
          <t xml:space="preserve">
Consultado 13 de enero de 2023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</rPr>
          <t>María José Iza:</t>
        </r>
        <r>
          <rPr>
            <sz val="9"/>
            <color indexed="81"/>
            <rFont val="Tahoma"/>
            <family val="2"/>
          </rPr>
          <t xml:space="preserve">
Consultado 14 de febrero de 2023</t>
        </r>
      </text>
    </comment>
    <comment ref="E18" authorId="1" shapeId="0">
      <text>
        <r>
          <rPr>
            <b/>
            <sz val="9"/>
            <color indexed="81"/>
            <rFont val="Tahoma"/>
            <family val="2"/>
          </rPr>
          <t>María José Iza:</t>
        </r>
        <r>
          <rPr>
            <sz val="9"/>
            <color indexed="81"/>
            <rFont val="Tahoma"/>
            <family val="2"/>
          </rPr>
          <t xml:space="preserve">
Consultado 20 de marzo de 2023</t>
        </r>
      </text>
    </comment>
    <comment ref="F18" authorId="1" shapeId="0">
      <text>
        <r>
          <rPr>
            <b/>
            <sz val="9"/>
            <color indexed="81"/>
            <rFont val="Tahoma"/>
            <family val="2"/>
          </rPr>
          <t>María José Iza:</t>
        </r>
        <r>
          <rPr>
            <sz val="9"/>
            <color indexed="81"/>
            <rFont val="Tahoma"/>
            <family val="2"/>
          </rPr>
          <t xml:space="preserve">
Consultado 17 de abril de 2023</t>
        </r>
      </text>
    </comment>
  </commentList>
</comments>
</file>

<file path=xl/sharedStrings.xml><?xml version="1.0" encoding="utf-8"?>
<sst xmlns="http://schemas.openxmlformats.org/spreadsheetml/2006/main" count="55" uniqueCount="38">
  <si>
    <t>Patrimonio</t>
  </si>
  <si>
    <t>CORPORACIÓN DEL SEGURO DE DEPÓSITOS, FONDO DE LIQUIDEZ Y FONDO DE SEGUROS PRIVADOS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</si>
  <si>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</si>
  <si>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</si>
  <si>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</si>
  <si>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</si>
  <si>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</si>
  <si>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</si>
  <si>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</si>
  <si>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</si>
  <si>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</si>
  <si>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</si>
  <si>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</si>
  <si>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</si>
  <si>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</si>
  <si>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</si>
  <si>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</si>
  <si>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</si>
  <si>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</si>
  <si>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(en US$)</t>
  </si>
  <si>
    <t>5.1.</t>
  </si>
  <si>
    <t>5.1.1.</t>
  </si>
  <si>
    <t>5.1.2.</t>
  </si>
  <si>
    <t>EVOLUCIÓN HISTÓRICA DEL PATRIMONIO DEL FONDO DE SEGUROS PRIVADOS</t>
  </si>
  <si>
    <r>
      <rPr>
        <b/>
        <i/>
        <sz val="10"/>
        <color theme="1"/>
        <rFont val="Calibri"/>
        <family val="2"/>
        <scheme val="minor"/>
      </rPr>
      <t xml:space="preserve">Fuente: </t>
    </r>
    <r>
      <rPr>
        <i/>
        <sz val="10"/>
        <color theme="1"/>
        <rFont val="Calibri"/>
        <family val="2"/>
        <scheme val="minor"/>
      </rPr>
      <t>COSEDE</t>
    </r>
  </si>
  <si>
    <t>Septiembre (1)</t>
  </si>
  <si>
    <t>Nota:</t>
  </si>
  <si>
    <t>EVOLUCIÓN HISTÓRICA DE LAS CONTRIBUCIONES DEL FONDO DE SEGUROS PRIVADOS</t>
  </si>
  <si>
    <t>Contribuciones</t>
  </si>
  <si>
    <t>SEGUROS PRIVADOS</t>
  </si>
  <si>
    <t>5. HISTÓRICOS DE PATRIMONIO Y CONTRIBUCIONES - FONDO DE SEGUROS PRIVADOS</t>
  </si>
  <si>
    <t>Conforme determina el Plan de Cuentas bajo NIIF establecido por la Superintendencia de Compañías, Valores y Seguros, al 31 de diciembre de 2017 la cuenta patrimonial registra los excedentes del ejercicio.</t>
  </si>
  <si>
    <t>Variación Anual</t>
  </si>
  <si>
    <r>
      <t xml:space="preserve">Abril </t>
    </r>
    <r>
      <rPr>
        <b/>
        <vertAlign val="superscript"/>
        <sz val="11"/>
        <color theme="0"/>
        <rFont val="Calibri"/>
        <family val="2"/>
        <scheme val="minor"/>
      </rPr>
      <t>2</t>
    </r>
  </si>
  <si>
    <t>(2) El incremento observado en el mes de abril de 2020 se explica por la recuperación de contribuciones pendientes de periodos anteriores.</t>
  </si>
  <si>
    <t>(1) En septiembre de 2016 se registran las contribuciones de los meses de enero a junio de 2016 (US$417.097,90) y de julio y agosto de 2016 (US$127.030,28).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</si>
  <si>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31 de marzo de 2023)</t>
    </r>
  </si>
  <si>
    <t>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</si>
</sst>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dotted">
        <color indexed="64"/>
      </left>
      <right/>
      <top/>
      <bottom/>
      <diagonal/>
    </border>
    <border>
      <left/>
      <right/>
      <top style="dotted">
        <color indexed="64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</cellStyleXfs>
  <cellXfs count="75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17" fontId="2" fillId="4" borderId="1" xfId="0" applyNumberFormat="1" applyFont="1" applyFill="1" applyBorder="1" applyAlignment="1">
      <alignment horizontal="center"/>
    </xf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10" fillId="2" borderId="0" xfId="0" applyFont="1" applyFill="1" applyBorder="1" applyAlignment="1"/>
    <xf numFmtId="165" fontId="0" fillId="2" borderId="0" xfId="1" applyNumberFormat="1" applyFont="1" applyFill="1"/>
    <xf numFmtId="164" fontId="0" fillId="2" borderId="0" xfId="0" applyNumberFormat="1" applyFont="1" applyFill="1" applyBorder="1" applyAlignment="1">
      <alignment horizontal="left"/>
    </xf>
    <xf numFmtId="0" fontId="0" fillId="5" borderId="2" xfId="0" quotePrefix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3" applyFill="1"/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164" fontId="0" fillId="2" borderId="0" xfId="0" applyNumberFormat="1" applyFill="1"/>
    <xf numFmtId="0" fontId="12" fillId="2" borderId="0" xfId="0" applyFont="1" applyFill="1"/>
    <xf numFmtId="0" fontId="13" fillId="2" borderId="0" xfId="0" applyFont="1" applyFill="1"/>
    <xf numFmtId="0" fontId="0" fillId="2" borderId="0" xfId="0" applyFont="1" applyFill="1" applyAlignment="1">
      <alignment horizontal="left" wrapText="1"/>
    </xf>
    <xf numFmtId="0" fontId="0" fillId="2" borderId="3" xfId="0" quotePrefix="1" applyFill="1" applyBorder="1" applyAlignment="1">
      <alignment horizontal="center"/>
    </xf>
    <xf numFmtId="0" fontId="0" fillId="2" borderId="4" xfId="0" quotePrefix="1" applyFill="1" applyBorder="1" applyAlignment="1">
      <alignment horizontal="center"/>
    </xf>
    <xf numFmtId="0" fontId="14" fillId="2" borderId="0" xfId="0" applyFont="1" applyFill="1" applyAlignment="1">
      <alignment horizontal="left"/>
    </xf>
    <xf numFmtId="0" fontId="15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left" vertical="center"/>
    </xf>
    <xf numFmtId="0" fontId="17" fillId="0" borderId="0" xfId="0" applyFont="1" applyAlignment="1">
      <alignment vertical="center"/>
    </xf>
    <xf numFmtId="165" fontId="1" fillId="2" borderId="1" xfId="1" applyNumberFormat="1" applyFont="1" applyFill="1" applyBorder="1" applyAlignment="1">
      <alignment horizontal="right"/>
    </xf>
    <xf numFmtId="165" fontId="0" fillId="2" borderId="0" xfId="0" applyNumberFormat="1" applyFill="1"/>
    <xf numFmtId="9" fontId="1" fillId="2" borderId="1" xfId="2" applyFont="1" applyFill="1" applyBorder="1" applyAlignment="1">
      <alignment horizontal="right"/>
    </xf>
    <xf numFmtId="10" fontId="0" fillId="2" borderId="0" xfId="2" applyNumberFormat="1" applyFont="1" applyFill="1"/>
    <xf numFmtId="164" fontId="1" fillId="2" borderId="1" xfId="1" applyFont="1" applyFill="1" applyBorder="1" applyAlignment="1">
      <alignment horizontal="right"/>
    </xf>
    <xf numFmtId="0" fontId="0" fillId="2" borderId="0" xfId="0" applyFont="1" applyFill="1" applyAlignment="1">
      <alignment horizontal="left" wrapText="1"/>
    </xf>
    <xf numFmtId="165" fontId="0" fillId="2" borderId="1" xfId="1" applyNumberFormat="1" applyFont="1" applyFill="1" applyBorder="1" applyAlignment="1">
      <alignment horizontal="right"/>
    </xf>
    <xf numFmtId="17" fontId="2" fillId="4" borderId="1" xfId="0" quotePrefix="1" applyNumberFormat="1" applyFont="1" applyFill="1" applyBorder="1" applyAlignment="1">
      <alignment horizontal="center"/>
    </xf>
    <xf numFmtId="0" fontId="0" fillId="2" borderId="0" xfId="0" applyFont="1" applyFill="1" applyAlignment="1">
      <alignment horizontal="left"/>
    </xf>
    <xf numFmtId="9" fontId="0" fillId="2" borderId="0" xfId="2" applyFont="1" applyFill="1"/>
    <xf numFmtId="0" fontId="2" fillId="4" borderId="1" xfId="0" applyFont="1" applyFill="1" applyBorder="1" applyAlignment="1">
      <alignment horizontal="center"/>
    </xf>
    <xf numFmtId="0" fontId="0" fillId="0" borderId="1" xfId="0" applyBorder="1"/>
    <xf numFmtId="165" fontId="11" fillId="2" borderId="0" xfId="0" applyNumberFormat="1" applyFont="1" applyFill="1" applyAlignment="1">
      <alignment horizontal="left" vertical="center" wrapText="1"/>
    </xf>
    <xf numFmtId="17" fontId="2" fillId="4" borderId="2" xfId="0" applyNumberFormat="1" applyFont="1" applyFill="1" applyBorder="1" applyAlignment="1">
      <alignment horizontal="center"/>
    </xf>
    <xf numFmtId="165" fontId="0" fillId="2" borderId="2" xfId="0" applyNumberFormat="1" applyFont="1" applyFill="1" applyBorder="1"/>
    <xf numFmtId="10" fontId="0" fillId="2" borderId="2" xfId="2" applyNumberFormat="1" applyFont="1" applyFill="1" applyBorder="1"/>
    <xf numFmtId="165" fontId="0" fillId="2" borderId="10" xfId="0" applyNumberFormat="1" applyFont="1" applyFill="1" applyBorder="1"/>
    <xf numFmtId="165" fontId="1" fillId="2" borderId="12" xfId="1" applyNumberFormat="1" applyFont="1" applyFill="1" applyBorder="1" applyAlignment="1">
      <alignment horizontal="right"/>
    </xf>
    <xf numFmtId="165" fontId="0" fillId="2" borderId="13" xfId="0" applyNumberFormat="1" applyFont="1" applyFill="1" applyBorder="1"/>
    <xf numFmtId="165" fontId="0" fillId="2" borderId="12" xfId="1" applyNumberFormat="1" applyFont="1" applyFill="1" applyBorder="1" applyAlignment="1">
      <alignment horizontal="right"/>
    </xf>
    <xf numFmtId="165" fontId="0" fillId="2" borderId="2" xfId="1" applyNumberFormat="1" applyFont="1" applyFill="1" applyBorder="1" applyAlignment="1">
      <alignment horizontal="right"/>
    </xf>
    <xf numFmtId="9" fontId="1" fillId="2" borderId="2" xfId="2" applyFont="1" applyFill="1" applyBorder="1" applyAlignment="1">
      <alignment horizontal="right"/>
    </xf>
    <xf numFmtId="0" fontId="2" fillId="4" borderId="11" xfId="0" applyFont="1" applyFill="1" applyBorder="1" applyAlignment="1">
      <alignment horizontal="center"/>
    </xf>
    <xf numFmtId="165" fontId="0" fillId="2" borderId="4" xfId="1" applyNumberFormat="1" applyFont="1" applyFill="1" applyBorder="1" applyAlignment="1">
      <alignment horizontal="right"/>
    </xf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3" fillId="5" borderId="5" xfId="0" quotePrefix="1" applyFont="1" applyFill="1" applyBorder="1" applyAlignment="1">
      <alignment horizontal="left"/>
    </xf>
    <xf numFmtId="0" fontId="3" fillId="5" borderId="6" xfId="0" quotePrefix="1" applyFont="1" applyFill="1" applyBorder="1" applyAlignment="1">
      <alignment horizontal="left"/>
    </xf>
    <xf numFmtId="0" fontId="3" fillId="5" borderId="7" xfId="0" quotePrefix="1" applyFont="1" applyFill="1" applyBorder="1" applyAlignment="1">
      <alignment horizontal="left"/>
    </xf>
    <xf numFmtId="0" fontId="7" fillId="0" borderId="2" xfId="3" applyBorder="1"/>
    <xf numFmtId="0" fontId="2" fillId="4" borderId="9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/>
    <xf numFmtId="0" fontId="0" fillId="2" borderId="0" xfId="0" applyFont="1" applyFill="1" applyAlignment="1">
      <alignment horizontal="left" wrapText="1"/>
    </xf>
    <xf numFmtId="0" fontId="7" fillId="2" borderId="0" xfId="3" applyFill="1" applyBorder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17" fontId="2" fillId="4" borderId="8" xfId="0" applyNumberFormat="1" applyFont="1" applyFill="1" applyBorder="1" applyAlignment="1">
      <alignment horizontal="center"/>
    </xf>
    <xf numFmtId="17" fontId="2" fillId="4" borderId="0" xfId="0" applyNumberFormat="1" applyFont="1" applyFill="1" applyBorder="1" applyAlignment="1">
      <alignment horizontal="center"/>
    </xf>
  </cellXfs>
  <cellStyles count="5">
    <cellStyle name="Hipervínculo" xfId="3" builtinId="8"/>
    <cellStyle name="Millares" xfId="1" builtinId="3"/>
    <cellStyle name="Normal" xfId="0" builtinId="0"/>
    <cellStyle name="Normal 2" xfId="4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401955</xdr:colOff>
      <xdr:row>0</xdr:row>
      <xdr:rowOff>104775</xdr:rowOff>
    </xdr:from>
    <xdr:to>
      <xdr:col>4</xdr:col>
      <xdr:colOff>504825</xdr:colOff>
      <xdr:row>5</xdr:row>
      <xdr:rowOff>161925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" y="104775"/>
          <a:ext cx="284607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21166</xdr:colOff>
      <xdr:row>0</xdr:row>
      <xdr:rowOff>0</xdr:rowOff>
    </xdr:from>
    <xdr:to>
      <xdr:col>5</xdr:col>
      <xdr:colOff>637115</xdr:colOff>
      <xdr:row>5</xdr:row>
      <xdr:rowOff>42333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66" y="0"/>
          <a:ext cx="3111499" cy="1058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84666</xdr:colOff>
      <xdr:row>0</xdr:row>
      <xdr:rowOff>74083</xdr:rowOff>
    </xdr:from>
    <xdr:to>
      <xdr:col>5</xdr:col>
      <xdr:colOff>539750</xdr:colOff>
      <xdr:row>5</xdr:row>
      <xdr:rowOff>52917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833" y="74083"/>
          <a:ext cx="3175000" cy="9948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allto:38,972,993.57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5"/>
  <sheetViews>
    <sheetView tabSelected="1" workbookViewId="0">
      <selection activeCell="B16" sqref="B16"/>
    </sheetView>
  </sheetViews>
  <sheetFormatPr baseColWidth="10" defaultColWidth="11.5546875" defaultRowHeight="14.4" x14ac:dyDescent="0.3"/>
  <cols>
    <col min="1" max="1" width="11.5546875" style="1"/>
    <col min="2" max="2" width="6.44140625" style="1" customWidth="1"/>
    <col min="3" max="7" width="11.5546875" style="1"/>
    <col min="8" max="8" width="36.88671875" style="1" customWidth="1"/>
    <col min="9" max="16384" width="11.5546875" style="1"/>
  </cols>
  <sheetData>
    <row r="2" spans="2:8" x14ac:dyDescent="0.3">
      <c r="G2" s="56" t="s">
        <v>36</v>
      </c>
      <c r="H2" s="56"/>
    </row>
    <row r="3" spans="2:8" x14ac:dyDescent="0.3">
      <c r="G3" s="56"/>
      <c r="H3" s="56"/>
    </row>
    <row r="4" spans="2:8" x14ac:dyDescent="0.3">
      <c r="G4" s="56"/>
      <c r="H4" s="56"/>
    </row>
    <row r="5" spans="2:8" x14ac:dyDescent="0.3">
      <c r="G5" s="56"/>
      <c r="H5" s="56"/>
    </row>
    <row r="6" spans="2:8" x14ac:dyDescent="0.3">
      <c r="G6" s="56"/>
      <c r="H6" s="56"/>
    </row>
    <row r="8" spans="2:8" ht="18" x14ac:dyDescent="0.35">
      <c r="B8" s="57" t="s">
        <v>30</v>
      </c>
      <c r="C8" s="57"/>
      <c r="D8" s="57"/>
      <c r="E8" s="57"/>
      <c r="F8" s="57"/>
      <c r="G8" s="57"/>
      <c r="H8" s="57"/>
    </row>
    <row r="10" spans="2:8" x14ac:dyDescent="0.3">
      <c r="B10" s="10" t="s">
        <v>20</v>
      </c>
      <c r="C10" s="58" t="s">
        <v>29</v>
      </c>
      <c r="D10" s="59"/>
      <c r="E10" s="59"/>
      <c r="F10" s="59"/>
      <c r="G10" s="59"/>
      <c r="H10" s="60"/>
    </row>
    <row r="11" spans="2:8" x14ac:dyDescent="0.3">
      <c r="B11" s="25" t="s">
        <v>21</v>
      </c>
      <c r="C11" s="61" t="s">
        <v>0</v>
      </c>
      <c r="D11" s="61"/>
      <c r="E11" s="61"/>
      <c r="F11" s="61"/>
      <c r="G11" s="61"/>
      <c r="H11" s="61"/>
    </row>
    <row r="12" spans="2:8" x14ac:dyDescent="0.3">
      <c r="B12" s="26" t="s">
        <v>22</v>
      </c>
      <c r="C12" s="61" t="s">
        <v>28</v>
      </c>
      <c r="D12" s="61"/>
      <c r="E12" s="61"/>
      <c r="F12" s="61"/>
      <c r="G12" s="61"/>
      <c r="H12" s="61"/>
    </row>
    <row r="14" spans="2:8" x14ac:dyDescent="0.3">
      <c r="B14" s="23"/>
    </row>
    <row r="15" spans="2:8" x14ac:dyDescent="0.3">
      <c r="B15" s="22"/>
    </row>
  </sheetData>
  <mergeCells count="5">
    <mergeCell ref="G2:H6"/>
    <mergeCell ref="B8:H8"/>
    <mergeCell ref="C10:H10"/>
    <mergeCell ref="C11:H11"/>
    <mergeCell ref="C12:H12"/>
  </mergeCells>
  <hyperlinks>
    <hyperlink ref="C11:H11" location="'Patrimonio-FLSFE'!A1" display="Patrimonio"/>
    <hyperlink ref="C12:H12" location="'Aportes-FLSFE'!A1" display="Aport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R28"/>
  <sheetViews>
    <sheetView zoomScale="90" zoomScaleNormal="90" workbookViewId="0">
      <selection activeCell="D7" sqref="D7:E7"/>
    </sheetView>
  </sheetViews>
  <sheetFormatPr baseColWidth="10" defaultColWidth="11.554687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2.5546875" style="1" customWidth="1"/>
    <col min="5" max="5" width="12.33203125" style="1" bestFit="1" customWidth="1"/>
    <col min="6" max="6" width="12.21875" style="1" bestFit="1" customWidth="1"/>
    <col min="7" max="9" width="12.33203125" style="1" bestFit="1" customWidth="1"/>
    <col min="10" max="10" width="13.109375" style="1" customWidth="1"/>
    <col min="11" max="11" width="12.109375" style="1" bestFit="1" customWidth="1"/>
    <col min="12" max="12" width="12.21875" style="1" bestFit="1" customWidth="1"/>
    <col min="13" max="15" width="12.1093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5546875" style="1"/>
  </cols>
  <sheetData>
    <row r="3" spans="2:18" ht="18" x14ac:dyDescent="0.3">
      <c r="B3" s="11"/>
      <c r="C3" s="11"/>
      <c r="F3" s="13"/>
      <c r="G3" s="66" t="s">
        <v>1</v>
      </c>
      <c r="H3" s="66"/>
      <c r="I3" s="66"/>
      <c r="J3" s="66"/>
      <c r="K3" s="66"/>
      <c r="L3" s="66"/>
      <c r="M3" s="66"/>
      <c r="N3" s="66"/>
      <c r="O3" s="11"/>
      <c r="P3" s="11"/>
      <c r="Q3" s="11"/>
      <c r="R3" s="12"/>
    </row>
    <row r="4" spans="2:18" ht="15.6" x14ac:dyDescent="0.3">
      <c r="B4" s="13"/>
      <c r="C4" s="13"/>
      <c r="F4" s="19"/>
      <c r="G4" s="67" t="s">
        <v>23</v>
      </c>
      <c r="H4" s="67"/>
      <c r="I4" s="67"/>
      <c r="J4" s="67"/>
      <c r="K4" s="67"/>
      <c r="L4" s="67"/>
      <c r="M4" s="67"/>
      <c r="N4" s="67"/>
      <c r="O4" s="13"/>
      <c r="P4" s="13"/>
      <c r="Q4" s="13"/>
      <c r="R4" s="14"/>
    </row>
    <row r="5" spans="2:18" x14ac:dyDescent="0.3">
      <c r="B5" s="15"/>
      <c r="C5" s="15"/>
      <c r="F5" s="19"/>
      <c r="G5" s="67" t="s">
        <v>37</v>
      </c>
      <c r="H5" s="67"/>
      <c r="I5" s="67"/>
      <c r="J5" s="67"/>
      <c r="K5" s="67"/>
      <c r="L5" s="67"/>
      <c r="M5" s="67"/>
      <c r="N5" s="67"/>
      <c r="O5" s="15"/>
      <c r="P5" s="15"/>
      <c r="Q5" s="15"/>
      <c r="R5" s="16"/>
    </row>
    <row r="6" spans="2:18" x14ac:dyDescent="0.3">
      <c r="F6" s="20"/>
      <c r="G6" s="68" t="s">
        <v>2</v>
      </c>
      <c r="H6" s="68"/>
      <c r="I6" s="68"/>
      <c r="J6" s="68"/>
      <c r="K6" s="68"/>
      <c r="L6" s="68"/>
      <c r="M6" s="68"/>
      <c r="N6" s="68"/>
    </row>
    <row r="7" spans="2:18" x14ac:dyDescent="0.3">
      <c r="D7" s="69" t="s">
        <v>3</v>
      </c>
      <c r="E7" s="69"/>
      <c r="F7" s="18"/>
      <c r="G7" s="18"/>
      <c r="H7" s="18"/>
      <c r="I7" s="18"/>
      <c r="J7" s="18"/>
      <c r="K7" s="18"/>
    </row>
    <row r="9" spans="2:18" x14ac:dyDescent="0.3">
      <c r="B9" s="2"/>
      <c r="C9" s="2"/>
      <c r="D9" s="65" t="s">
        <v>4</v>
      </c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4" t="s">
        <v>5</v>
      </c>
    </row>
    <row r="10" spans="2:18" x14ac:dyDescent="0.3">
      <c r="B10" s="3"/>
      <c r="C10" s="3"/>
      <c r="D10" s="45" t="s">
        <v>6</v>
      </c>
      <c r="E10" s="45" t="s">
        <v>7</v>
      </c>
      <c r="F10" s="45" t="s">
        <v>8</v>
      </c>
      <c r="G10" s="45" t="s">
        <v>9</v>
      </c>
      <c r="H10" s="45" t="s">
        <v>10</v>
      </c>
      <c r="I10" s="45" t="s">
        <v>11</v>
      </c>
      <c r="J10" s="45" t="s">
        <v>12</v>
      </c>
      <c r="K10" s="45" t="s">
        <v>13</v>
      </c>
      <c r="L10" s="45" t="s">
        <v>14</v>
      </c>
      <c r="M10" s="45" t="s">
        <v>15</v>
      </c>
      <c r="N10" s="45" t="s">
        <v>16</v>
      </c>
      <c r="O10" s="45" t="s">
        <v>17</v>
      </c>
      <c r="P10" s="64"/>
    </row>
    <row r="11" spans="2:18" x14ac:dyDescent="0.3">
      <c r="B11" s="62" t="s">
        <v>18</v>
      </c>
      <c r="C11" s="42">
        <v>2016</v>
      </c>
      <c r="D11" s="48">
        <v>1081352.79</v>
      </c>
      <c r="E11" s="46">
        <v>1081352.79</v>
      </c>
      <c r="F11" s="46">
        <v>1081352.79</v>
      </c>
      <c r="G11" s="46">
        <v>1081352.79</v>
      </c>
      <c r="H11" s="46">
        <v>1081352.79</v>
      </c>
      <c r="I11" s="46">
        <v>1081352.79</v>
      </c>
      <c r="J11" s="46">
        <v>1081352.79</v>
      </c>
      <c r="K11" s="46">
        <v>1081352.79</v>
      </c>
      <c r="L11" s="46">
        <v>1625480.97</v>
      </c>
      <c r="M11" s="46">
        <v>1625480.97</v>
      </c>
      <c r="N11" s="46">
        <v>1703452.14</v>
      </c>
      <c r="O11" s="46">
        <v>1771653.57</v>
      </c>
      <c r="P11" s="47"/>
    </row>
    <row r="12" spans="2:18" x14ac:dyDescent="0.3">
      <c r="B12" s="63"/>
      <c r="C12" s="42">
        <v>2017</v>
      </c>
      <c r="D12" s="48">
        <v>2719262.05</v>
      </c>
      <c r="E12" s="46">
        <v>4080770.54</v>
      </c>
      <c r="F12" s="46">
        <v>5602106.0099999998</v>
      </c>
      <c r="G12" s="46">
        <v>6788259.1299999999</v>
      </c>
      <c r="H12" s="46">
        <v>7974990.9699999997</v>
      </c>
      <c r="I12" s="46">
        <v>9135942.2899999991</v>
      </c>
      <c r="J12" s="46">
        <v>10537728.75</v>
      </c>
      <c r="K12" s="46">
        <f>11717560.08</f>
        <v>11717560.08</v>
      </c>
      <c r="L12" s="46">
        <v>12961045.970000001</v>
      </c>
      <c r="M12" s="46">
        <v>14165816.279999999</v>
      </c>
      <c r="N12" s="46">
        <v>15597574.76</v>
      </c>
      <c r="O12" s="46">
        <v>16756003.33</v>
      </c>
      <c r="P12" s="47">
        <f t="shared" ref="P12:P17" si="0">F12/F11-1</f>
        <v>4.1806460036044291</v>
      </c>
      <c r="Q12" s="35"/>
    </row>
    <row r="13" spans="2:18" x14ac:dyDescent="0.3">
      <c r="B13" s="63"/>
      <c r="C13" s="42">
        <v>2018</v>
      </c>
      <c r="D13" s="48">
        <v>17788665.27</v>
      </c>
      <c r="E13" s="46">
        <v>19004008.91</v>
      </c>
      <c r="F13" s="46">
        <v>20116395.719999999</v>
      </c>
      <c r="G13" s="46">
        <v>21252903.280000001</v>
      </c>
      <c r="H13" s="46">
        <v>22398721.300000001</v>
      </c>
      <c r="I13" s="46">
        <v>23568021.140000001</v>
      </c>
      <c r="J13" s="46">
        <v>24614898.460000001</v>
      </c>
      <c r="K13" s="46">
        <v>25722204.800000001</v>
      </c>
      <c r="L13" s="46">
        <v>26661575.829999998</v>
      </c>
      <c r="M13" s="46">
        <v>27127284.649999999</v>
      </c>
      <c r="N13" s="46">
        <v>28088581.07</v>
      </c>
      <c r="O13" s="46">
        <v>30205821.82</v>
      </c>
      <c r="P13" s="47">
        <f t="shared" si="0"/>
        <v>2.5908630940027497</v>
      </c>
      <c r="Q13" s="35"/>
    </row>
    <row r="14" spans="2:18" ht="16.5" customHeight="1" x14ac:dyDescent="0.3">
      <c r="B14" s="63"/>
      <c r="C14" s="42">
        <v>2019</v>
      </c>
      <c r="D14" s="48">
        <v>31231714.359999999</v>
      </c>
      <c r="E14" s="46">
        <v>32229590.68</v>
      </c>
      <c r="F14" s="46">
        <v>33261920.920000002</v>
      </c>
      <c r="G14" s="46">
        <v>33606257.310000002</v>
      </c>
      <c r="H14" s="46">
        <v>33963443.990000002</v>
      </c>
      <c r="I14" s="46">
        <v>34129936.140000001</v>
      </c>
      <c r="J14" s="46">
        <v>34863011.460000001</v>
      </c>
      <c r="K14" s="46">
        <v>34863011.460000001</v>
      </c>
      <c r="L14" s="46">
        <v>35771014.119999997</v>
      </c>
      <c r="M14" s="46">
        <v>36165243.380000003</v>
      </c>
      <c r="N14" s="46">
        <v>36538667.909999996</v>
      </c>
      <c r="O14" s="46">
        <v>37957692.549999997</v>
      </c>
      <c r="P14" s="47">
        <f t="shared" si="0"/>
        <v>0.65347318590131631</v>
      </c>
      <c r="Q14" s="35"/>
    </row>
    <row r="15" spans="2:18" ht="16.5" customHeight="1" x14ac:dyDescent="0.3">
      <c r="B15" s="63"/>
      <c r="C15" s="42">
        <v>2020</v>
      </c>
      <c r="D15" s="48">
        <v>37957692.549999997</v>
      </c>
      <c r="E15" s="46">
        <v>38972993.57</v>
      </c>
      <c r="F15" s="46">
        <v>40007566.859999999</v>
      </c>
      <c r="G15" s="46">
        <v>40089224.380000003</v>
      </c>
      <c r="H15" s="46">
        <v>40089224.380000003</v>
      </c>
      <c r="I15" s="46">
        <v>40092921.229999997</v>
      </c>
      <c r="J15" s="46">
        <v>41501874.140000001</v>
      </c>
      <c r="K15" s="46">
        <v>41853433.590000004</v>
      </c>
      <c r="L15" s="46">
        <v>42301489.420000002</v>
      </c>
      <c r="M15" s="46">
        <v>43169415.460000001</v>
      </c>
      <c r="N15" s="46">
        <v>43801809.399999999</v>
      </c>
      <c r="O15" s="46">
        <v>44266075.799999997</v>
      </c>
      <c r="P15" s="47">
        <f>F15/F14-1</f>
        <v>0.2028038595914019</v>
      </c>
      <c r="Q15" s="35"/>
    </row>
    <row r="16" spans="2:18" ht="16.5" customHeight="1" x14ac:dyDescent="0.3">
      <c r="B16" s="63"/>
      <c r="C16" s="42">
        <v>2021</v>
      </c>
      <c r="D16" s="48">
        <v>46117380.770000003</v>
      </c>
      <c r="E16" s="46">
        <v>46095749.630000003</v>
      </c>
      <c r="F16" s="46">
        <v>46372970.759999998</v>
      </c>
      <c r="G16" s="46">
        <v>48092052.490000002</v>
      </c>
      <c r="H16" s="46">
        <v>48805346.609999999</v>
      </c>
      <c r="I16" s="46">
        <v>49851219.269999996</v>
      </c>
      <c r="J16" s="46">
        <v>50395749.670000002</v>
      </c>
      <c r="K16" s="46">
        <v>51699022</v>
      </c>
      <c r="L16" s="46">
        <v>52266189.299999997</v>
      </c>
      <c r="M16" s="46">
        <v>52545852.130000003</v>
      </c>
      <c r="N16" s="46">
        <v>53053825.240000002</v>
      </c>
      <c r="O16" s="46">
        <v>54343679.969999999</v>
      </c>
      <c r="P16" s="47">
        <f t="shared" si="0"/>
        <v>0.159104999368612</v>
      </c>
      <c r="Q16" s="35"/>
    </row>
    <row r="17" spans="2:18" ht="16.5" customHeight="1" x14ac:dyDescent="0.3">
      <c r="B17" s="63"/>
      <c r="C17" s="42">
        <v>2022</v>
      </c>
      <c r="D17" s="46">
        <v>56776399.799999997</v>
      </c>
      <c r="E17" s="46">
        <v>57086872.490000002</v>
      </c>
      <c r="F17" s="46">
        <v>57568106.009999998</v>
      </c>
      <c r="G17" s="46">
        <v>58041097.210000001</v>
      </c>
      <c r="H17" s="46">
        <v>58386850.270000003</v>
      </c>
      <c r="I17" s="46">
        <v>58579957.920000002</v>
      </c>
      <c r="J17" s="46">
        <v>58931089.890000001</v>
      </c>
      <c r="K17" s="46">
        <v>58921763.649999999</v>
      </c>
      <c r="L17" s="46">
        <v>59626025.859999999</v>
      </c>
      <c r="M17" s="46">
        <v>59675186.549999997</v>
      </c>
      <c r="N17" s="46">
        <v>60031902.890000001</v>
      </c>
      <c r="O17" s="46">
        <v>62958598.280000001</v>
      </c>
      <c r="P17" s="47">
        <f>F17/F16-1</f>
        <v>0.24141509734063882</v>
      </c>
      <c r="Q17" s="35"/>
    </row>
    <row r="18" spans="2:18" ht="16.5" customHeight="1" x14ac:dyDescent="0.3">
      <c r="B18" s="63"/>
      <c r="C18" s="54">
        <v>2023</v>
      </c>
      <c r="D18" s="46">
        <v>63817182.43</v>
      </c>
      <c r="E18" s="46">
        <v>63979876.899999999</v>
      </c>
      <c r="F18" s="46">
        <v>64724336.909999996</v>
      </c>
      <c r="G18" s="46"/>
      <c r="H18" s="46"/>
      <c r="I18" s="46"/>
      <c r="J18" s="46"/>
      <c r="K18" s="46"/>
      <c r="L18" s="46"/>
      <c r="M18" s="46"/>
      <c r="N18" s="46"/>
      <c r="O18" s="46"/>
      <c r="P18" s="47">
        <f>F18/F17-1</f>
        <v>0.1243089515357152</v>
      </c>
      <c r="Q18" s="35"/>
    </row>
    <row r="19" spans="2:18" ht="16.5" customHeight="1" x14ac:dyDescent="0.3">
      <c r="B19" s="30" t="s">
        <v>26</v>
      </c>
      <c r="C19" s="29"/>
      <c r="E19" s="29"/>
      <c r="F19" s="29"/>
      <c r="G19" s="29"/>
      <c r="H19" s="44"/>
      <c r="I19" s="29"/>
      <c r="J19" s="44"/>
      <c r="K19" s="29"/>
      <c r="L19" s="29"/>
      <c r="M19" s="29"/>
      <c r="N19" s="29"/>
      <c r="O19" s="29"/>
      <c r="P19" s="29"/>
    </row>
    <row r="20" spans="2:18" x14ac:dyDescent="0.3">
      <c r="B20" s="31" t="s">
        <v>31</v>
      </c>
      <c r="C20" s="7"/>
      <c r="E20" s="6"/>
      <c r="F20" s="6"/>
      <c r="G20" s="6"/>
      <c r="H20" s="6"/>
      <c r="I20" s="8"/>
      <c r="J20" s="6"/>
      <c r="K20" s="6"/>
      <c r="L20" s="6"/>
      <c r="M20" s="6"/>
      <c r="N20" s="6"/>
      <c r="O20" s="6"/>
    </row>
    <row r="21" spans="2:18" x14ac:dyDescent="0.3">
      <c r="B21" s="28" t="s">
        <v>24</v>
      </c>
      <c r="C21" s="6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</row>
    <row r="22" spans="2:18" x14ac:dyDescent="0.3">
      <c r="J22" s="33"/>
    </row>
    <row r="26" spans="2:18" x14ac:dyDescent="0.3">
      <c r="D26" s="9"/>
      <c r="E26" s="9"/>
      <c r="F26" s="9"/>
      <c r="G26" s="9"/>
    </row>
    <row r="28" spans="2:18" x14ac:dyDescent="0.3">
      <c r="D28" s="21"/>
      <c r="E28" s="21"/>
      <c r="F28" s="21"/>
      <c r="G28" s="21"/>
    </row>
  </sheetData>
  <mergeCells count="8">
    <mergeCell ref="B11:B18"/>
    <mergeCell ref="P9:P10"/>
    <mergeCell ref="D9:O9"/>
    <mergeCell ref="G3:N3"/>
    <mergeCell ref="G4:N4"/>
    <mergeCell ref="G5:N5"/>
    <mergeCell ref="G6:N6"/>
    <mergeCell ref="D7:E7"/>
  </mergeCells>
  <hyperlinks>
    <hyperlink ref="D7:E7" location="Indice!A1" display="&lt;- Volver a índice"/>
    <hyperlink ref="E15" r:id="rId1" display="callto:38,972,993.57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B3:Q23"/>
  <sheetViews>
    <sheetView zoomScale="90" zoomScaleNormal="9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15" width="15.109375" style="1" customWidth="1"/>
    <col min="16" max="16" width="16.88671875" style="1" customWidth="1"/>
    <col min="17" max="17" width="15.33203125" style="1" customWidth="1"/>
    <col min="18" max="18" width="19.33203125" style="1" bestFit="1" customWidth="1"/>
    <col min="19" max="32" width="18.109375" style="1" bestFit="1" customWidth="1"/>
    <col min="33" max="41" width="20" style="1" bestFit="1" customWidth="1"/>
    <col min="42" max="70" width="16" style="1" bestFit="1" customWidth="1"/>
    <col min="71" max="78" width="17.5546875" style="1" bestFit="1" customWidth="1"/>
    <col min="79" max="16384" width="11.44140625" style="1"/>
  </cols>
  <sheetData>
    <row r="3" spans="2:17" ht="18" x14ac:dyDescent="0.3">
      <c r="B3" s="11"/>
      <c r="C3" s="11"/>
      <c r="D3" s="11"/>
      <c r="F3" s="66" t="s">
        <v>1</v>
      </c>
      <c r="G3" s="66"/>
      <c r="H3" s="66"/>
      <c r="I3" s="66"/>
      <c r="J3" s="66"/>
      <c r="K3" s="66"/>
      <c r="L3" s="66"/>
      <c r="M3" s="66"/>
      <c r="N3" s="66"/>
      <c r="O3" s="66"/>
      <c r="P3" s="12"/>
    </row>
    <row r="4" spans="2:17" ht="15.6" x14ac:dyDescent="0.3">
      <c r="B4" s="13"/>
      <c r="C4" s="13"/>
      <c r="D4" s="13"/>
      <c r="F4" s="72" t="s">
        <v>27</v>
      </c>
      <c r="G4" s="67"/>
      <c r="H4" s="67"/>
      <c r="I4" s="67"/>
      <c r="J4" s="67"/>
      <c r="K4" s="67"/>
      <c r="L4" s="67"/>
      <c r="M4" s="67"/>
      <c r="N4" s="67"/>
      <c r="O4" s="67"/>
      <c r="P4" s="14"/>
    </row>
    <row r="5" spans="2:17" x14ac:dyDescent="0.3">
      <c r="B5" s="15"/>
      <c r="C5" s="15"/>
      <c r="D5" s="15"/>
      <c r="F5" s="67" t="s">
        <v>37</v>
      </c>
      <c r="G5" s="67"/>
      <c r="H5" s="67"/>
      <c r="I5" s="67"/>
      <c r="J5" s="67"/>
      <c r="K5" s="67"/>
      <c r="L5" s="67"/>
      <c r="M5" s="67"/>
      <c r="N5" s="67"/>
      <c r="O5" s="67"/>
      <c r="P5" s="16"/>
    </row>
    <row r="6" spans="2:17" x14ac:dyDescent="0.3">
      <c r="F6" s="68" t="s">
        <v>19</v>
      </c>
      <c r="G6" s="68"/>
      <c r="H6" s="68"/>
      <c r="I6" s="68"/>
      <c r="J6" s="68"/>
      <c r="K6" s="68"/>
      <c r="L6" s="68"/>
      <c r="M6" s="68"/>
      <c r="N6" s="68"/>
      <c r="O6" s="68"/>
    </row>
    <row r="7" spans="2:17" x14ac:dyDescent="0.3">
      <c r="D7" s="71" t="s">
        <v>3</v>
      </c>
      <c r="E7" s="71"/>
      <c r="F7" s="17"/>
      <c r="G7" s="18"/>
      <c r="H7" s="18"/>
      <c r="I7" s="18"/>
      <c r="J7" s="18"/>
      <c r="K7" s="18"/>
      <c r="L7" s="18"/>
    </row>
    <row r="9" spans="2:17" ht="15" customHeight="1" x14ac:dyDescent="0.3">
      <c r="B9" s="2"/>
      <c r="C9" s="2"/>
      <c r="D9" s="73" t="s">
        <v>4</v>
      </c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</row>
    <row r="10" spans="2:17" ht="16.2" x14ac:dyDescent="0.3">
      <c r="B10" s="3"/>
      <c r="C10" s="3"/>
      <c r="D10" s="4" t="s">
        <v>6</v>
      </c>
      <c r="E10" s="4" t="s">
        <v>7</v>
      </c>
      <c r="F10" s="4" t="s">
        <v>8</v>
      </c>
      <c r="G10" s="39" t="s">
        <v>33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25</v>
      </c>
      <c r="M10" s="4" t="s">
        <v>15</v>
      </c>
      <c r="N10" s="4" t="s">
        <v>16</v>
      </c>
      <c r="O10" s="4" t="s">
        <v>17</v>
      </c>
      <c r="P10" s="4" t="s">
        <v>32</v>
      </c>
    </row>
    <row r="11" spans="2:17" x14ac:dyDescent="0.3">
      <c r="B11" s="62" t="s">
        <v>18</v>
      </c>
      <c r="C11" s="42">
        <v>2016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544128.18000000005</v>
      </c>
      <c r="M11" s="32">
        <v>0</v>
      </c>
      <c r="N11" s="32">
        <f>622099.35-L11</f>
        <v>77971.169999999925</v>
      </c>
      <c r="O11" s="32">
        <f>686139.45-622099.35</f>
        <v>64040.099999999977</v>
      </c>
      <c r="P11" s="32"/>
    </row>
    <row r="12" spans="2:17" x14ac:dyDescent="0.3">
      <c r="B12" s="63"/>
      <c r="C12" s="42">
        <v>2017</v>
      </c>
      <c r="D12" s="32">
        <v>947608.48</v>
      </c>
      <c r="E12" s="32">
        <f>2309116.97-D12</f>
        <v>1361508.4900000002</v>
      </c>
      <c r="F12" s="32">
        <f>3830452.44-2309116.97</f>
        <v>1521335.4699999997</v>
      </c>
      <c r="G12" s="32">
        <f>5016605.56-F12-E12-D12</f>
        <v>1186153.1199999996</v>
      </c>
      <c r="H12" s="32">
        <f>6203337.4-5016605.56</f>
        <v>1186731.8400000008</v>
      </c>
      <c r="I12" s="32">
        <f>7364288.72-6203337.4</f>
        <v>1160951.3199999994</v>
      </c>
      <c r="J12" s="32">
        <f>8766075.18-7364288.72</f>
        <v>1401786.46</v>
      </c>
      <c r="K12" s="32">
        <f>9945906.51-8766075.18</f>
        <v>1179831.33</v>
      </c>
      <c r="L12" s="32">
        <f>11189392.4-9945906.51</f>
        <v>1243485.8900000006</v>
      </c>
      <c r="M12" s="32">
        <v>1204770.3100000005</v>
      </c>
      <c r="N12" s="32">
        <f>13825921.19-12394162.71</f>
        <v>1431758.4799999986</v>
      </c>
      <c r="O12" s="32">
        <f>14953505.67-13825921.19</f>
        <v>1127584.4800000004</v>
      </c>
      <c r="P12" s="34"/>
      <c r="Q12" s="41"/>
    </row>
    <row r="13" spans="2:17" x14ac:dyDescent="0.3">
      <c r="B13" s="63"/>
      <c r="C13" s="42">
        <v>2018</v>
      </c>
      <c r="D13" s="32">
        <v>1032661.94</v>
      </c>
      <c r="E13" s="32">
        <v>1215343.6399999999</v>
      </c>
      <c r="F13" s="32">
        <v>1112386.81</v>
      </c>
      <c r="G13" s="32">
        <v>1136507.56</v>
      </c>
      <c r="H13" s="32">
        <v>1145818.02</v>
      </c>
      <c r="I13" s="32">
        <v>1169299.8400000001</v>
      </c>
      <c r="J13" s="32">
        <v>1046877.32</v>
      </c>
      <c r="K13" s="32">
        <v>1107306.3400000001</v>
      </c>
      <c r="L13" s="32">
        <v>939371.03</v>
      </c>
      <c r="M13" s="32">
        <v>1109432.8799999999</v>
      </c>
      <c r="N13" s="32">
        <v>521866.29</v>
      </c>
      <c r="O13" s="32">
        <v>1106207.3900000001</v>
      </c>
      <c r="P13" s="53">
        <f t="shared" ref="P13:P17" si="0">F13/F12-1</f>
        <v>-0.26880899582259776</v>
      </c>
      <c r="Q13" s="41"/>
    </row>
    <row r="14" spans="2:17" ht="16.5" customHeight="1" x14ac:dyDescent="0.3">
      <c r="B14" s="63"/>
      <c r="C14" s="42">
        <v>2019</v>
      </c>
      <c r="D14" s="32">
        <v>434739.48000000004</v>
      </c>
      <c r="E14" s="32">
        <v>467987.56999999995</v>
      </c>
      <c r="F14" s="32">
        <v>340921.79</v>
      </c>
      <c r="G14" s="32">
        <v>356456.86</v>
      </c>
      <c r="H14" s="32">
        <v>431534.10999999993</v>
      </c>
      <c r="I14" s="32">
        <v>370242.12999999995</v>
      </c>
      <c r="J14" s="32">
        <v>362833.19</v>
      </c>
      <c r="K14" s="32">
        <v>362832.89</v>
      </c>
      <c r="L14" s="32">
        <v>559214.42000000004</v>
      </c>
      <c r="M14" s="32">
        <v>380184.61</v>
      </c>
      <c r="N14" s="32">
        <v>373424.52999999997</v>
      </c>
      <c r="O14" s="36">
        <v>367004.0199999999</v>
      </c>
      <c r="P14" s="53">
        <f t="shared" si="0"/>
        <v>-0.69352226497543601</v>
      </c>
      <c r="Q14" s="41"/>
    </row>
    <row r="15" spans="2:17" ht="16.5" customHeight="1" x14ac:dyDescent="0.3">
      <c r="B15" s="63"/>
      <c r="C15" s="42">
        <v>2020</v>
      </c>
      <c r="D15" s="32">
        <v>483706.9800000001</v>
      </c>
      <c r="E15" s="38">
        <v>381490.13</v>
      </c>
      <c r="F15" s="38">
        <v>376090.59</v>
      </c>
      <c r="G15" s="38">
        <v>659289.57999999996</v>
      </c>
      <c r="H15" s="32">
        <v>363850.42</v>
      </c>
      <c r="I15" s="32">
        <v>365213.53</v>
      </c>
      <c r="J15" s="32">
        <v>223488.65</v>
      </c>
      <c r="K15" s="32">
        <v>229969.02</v>
      </c>
      <c r="L15" s="32">
        <v>232620.83</v>
      </c>
      <c r="M15" s="38">
        <v>486791.4</v>
      </c>
      <c r="N15" s="32">
        <v>421501.14</v>
      </c>
      <c r="O15" s="43">
        <v>518912.41</v>
      </c>
      <c r="P15" s="53">
        <f t="shared" si="0"/>
        <v>0.10315797063015553</v>
      </c>
    </row>
    <row r="16" spans="2:17" ht="16.5" customHeight="1" x14ac:dyDescent="0.3">
      <c r="B16" s="63"/>
      <c r="C16" s="42">
        <v>2021</v>
      </c>
      <c r="D16" s="32">
        <v>585023.29</v>
      </c>
      <c r="E16" s="38">
        <v>492290.17</v>
      </c>
      <c r="F16" s="38">
        <v>540399.35</v>
      </c>
      <c r="G16" s="38">
        <v>483795.58</v>
      </c>
      <c r="H16" s="38">
        <v>505595.55</v>
      </c>
      <c r="I16" s="38">
        <v>490043.5</v>
      </c>
      <c r="J16" s="38">
        <v>503687.28</v>
      </c>
      <c r="K16" s="38">
        <v>490524.42</v>
      </c>
      <c r="L16" s="38">
        <v>519599.58</v>
      </c>
      <c r="M16" s="38">
        <v>517812.55</v>
      </c>
      <c r="N16" s="38">
        <v>502645.71</v>
      </c>
      <c r="O16" s="38">
        <v>397349.19</v>
      </c>
      <c r="P16" s="53">
        <f t="shared" si="0"/>
        <v>0.43688612363313828</v>
      </c>
    </row>
    <row r="17" spans="2:17" ht="16.5" customHeight="1" x14ac:dyDescent="0.3">
      <c r="B17" s="63"/>
      <c r="C17" s="42">
        <v>2022</v>
      </c>
      <c r="D17" s="32">
        <v>229360.75</v>
      </c>
      <c r="E17" s="49">
        <v>238019.72</v>
      </c>
      <c r="F17" s="49">
        <v>252299.74</v>
      </c>
      <c r="G17" s="50">
        <v>246255.09</v>
      </c>
      <c r="H17" s="51">
        <v>248645.13</v>
      </c>
      <c r="I17" s="51">
        <v>240906.19</v>
      </c>
      <c r="J17" s="51">
        <v>231640.57</v>
      </c>
      <c r="K17" s="51">
        <v>244843.41</v>
      </c>
      <c r="L17" s="51">
        <v>220450.59</v>
      </c>
      <c r="M17" s="51">
        <v>247806.33</v>
      </c>
      <c r="N17" s="51">
        <v>242843.12</v>
      </c>
      <c r="O17" s="51">
        <v>233955.79</v>
      </c>
      <c r="P17" s="53">
        <f t="shared" si="0"/>
        <v>-0.53312353169928861</v>
      </c>
    </row>
    <row r="18" spans="2:17" ht="16.5" customHeight="1" x14ac:dyDescent="0.3">
      <c r="B18" s="63"/>
      <c r="C18" s="42">
        <v>2023</v>
      </c>
      <c r="D18" s="32">
        <v>217495.17</v>
      </c>
      <c r="E18" s="32">
        <v>207190.94</v>
      </c>
      <c r="F18" s="32">
        <v>198405.95</v>
      </c>
      <c r="G18" s="46"/>
      <c r="H18" s="52"/>
      <c r="I18" s="52"/>
      <c r="J18" s="52"/>
      <c r="K18" s="52"/>
      <c r="L18" s="52"/>
      <c r="M18" s="52"/>
      <c r="N18" s="52"/>
      <c r="O18" s="55"/>
      <c r="P18" s="53">
        <f>F18/F17-1</f>
        <v>-0.21361016860342374</v>
      </c>
    </row>
    <row r="19" spans="2:17" ht="16.5" customHeight="1" x14ac:dyDescent="0.3">
      <c r="B19" s="27" t="s">
        <v>26</v>
      </c>
      <c r="C19" s="6"/>
      <c r="P19" s="33"/>
    </row>
    <row r="20" spans="2:17" ht="13.5" customHeight="1" x14ac:dyDescent="0.3">
      <c r="B20" s="70" t="s">
        <v>35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24"/>
      <c r="O20" s="24"/>
    </row>
    <row r="21" spans="2:17" ht="13.5" customHeight="1" x14ac:dyDescent="0.3">
      <c r="B21" s="40" t="s">
        <v>34</v>
      </c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</row>
    <row r="22" spans="2:17" x14ac:dyDescent="0.3">
      <c r="B22" s="28" t="s">
        <v>24</v>
      </c>
      <c r="C22" s="7"/>
      <c r="D22" s="7"/>
      <c r="E22" s="6"/>
      <c r="F22" s="6"/>
      <c r="G22" s="6"/>
      <c r="H22" s="6"/>
      <c r="I22" s="6"/>
      <c r="J22" s="8"/>
      <c r="K22" s="6"/>
      <c r="L22" s="6"/>
      <c r="M22" s="6"/>
      <c r="N22" s="6"/>
      <c r="O22" s="6"/>
    </row>
    <row r="23" spans="2:17" x14ac:dyDescent="0.3">
      <c r="B23" s="5"/>
      <c r="C23" s="6"/>
      <c r="D23" s="6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</sheetData>
  <mergeCells count="8">
    <mergeCell ref="B20:M20"/>
    <mergeCell ref="D7:E7"/>
    <mergeCell ref="F3:O3"/>
    <mergeCell ref="F4:O4"/>
    <mergeCell ref="F5:O5"/>
    <mergeCell ref="F6:O6"/>
    <mergeCell ref="D9:P9"/>
    <mergeCell ref="B11:B18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Patrimonio-FLSFE</vt:lpstr>
      <vt:lpstr>Aportes-FLSFE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Marcela Rosero</dc:creator>
  <cp:lastModifiedBy>María José Iza</cp:lastModifiedBy>
  <dcterms:created xsi:type="dcterms:W3CDTF">2016-08-22T21:28:58Z</dcterms:created>
  <dcterms:modified xsi:type="dcterms:W3CDTF">2023-04-17T21:54:21Z</dcterms:modified>
</cp:coreProperties>
</file>