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924" activeTab="2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2'!$B$8:$J$64</definedName>
    <definedName name="_xlnm._FilterDatabase" localSheetId="6" hidden="1">'SEGMENTO 3'!$B$8:$J$88</definedName>
    <definedName name="_xlnm._FilterDatabase" localSheetId="7" hidden="1">'SEGMENTO 4 y 5'!$B$8:$J$278</definedName>
  </definedNames>
  <calcPr calcId="152511"/>
</workbook>
</file>

<file path=xl/calcChain.xml><?xml version="1.0" encoding="utf-8"?>
<calcChain xmlns="http://schemas.openxmlformats.org/spreadsheetml/2006/main">
  <c r="J35" i="36" l="1"/>
  <c r="I35" i="36"/>
  <c r="H35" i="36"/>
  <c r="G35" i="36"/>
  <c r="F35" i="36"/>
  <c r="E35" i="36"/>
  <c r="D35" i="36"/>
  <c r="C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F12" i="35"/>
  <c r="E12" i="35"/>
  <c r="D12" i="35"/>
  <c r="G11" i="35"/>
  <c r="H11" i="35" s="1"/>
  <c r="H12" i="35" s="1"/>
  <c r="F11" i="35"/>
  <c r="E11" i="35"/>
  <c r="D11" i="35"/>
  <c r="B11" i="35"/>
  <c r="G12" i="35" l="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0" i="21"/>
  <c r="J101" i="21"/>
  <c r="J97" i="21" l="1"/>
  <c r="A102" i="21"/>
  <c r="J93" i="21"/>
  <c r="J94" i="21"/>
  <c r="J95" i="21"/>
  <c r="J96" i="21"/>
  <c r="J50" i="20"/>
  <c r="J51" i="20"/>
  <c r="J52" i="20"/>
  <c r="J53" i="20"/>
  <c r="J54" i="20"/>
  <c r="J55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6" i="20"/>
  <c r="J57" i="20"/>
  <c r="J58" i="20"/>
  <c r="J59" i="20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5" i="19" l="1"/>
  <c r="J56" i="19"/>
  <c r="J57" i="19"/>
  <c r="J58" i="19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B4" i="19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A279" i="22" l="1"/>
  <c r="B13" i="34" l="1"/>
  <c r="B12" i="34"/>
  <c r="B11" i="34"/>
  <c r="I15" i="34" l="1"/>
  <c r="H15" i="34"/>
  <c r="I14" i="34"/>
  <c r="H14" i="34"/>
  <c r="B16" i="34" l="1"/>
  <c r="C54" i="19" l="1"/>
  <c r="D54" i="19"/>
  <c r="E54" i="19"/>
  <c r="F54" i="19"/>
  <c r="G54" i="19"/>
  <c r="H54" i="19"/>
  <c r="I54" i="19"/>
  <c r="J54" i="19" l="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I13" i="34" l="1"/>
  <c r="H13" i="34"/>
  <c r="J102" i="21"/>
  <c r="C279" i="22"/>
  <c r="B4" i="22" l="1"/>
  <c r="B4" i="21"/>
  <c r="B4" i="20"/>
  <c r="I60" i="20" l="1"/>
  <c r="F12" i="34" s="1"/>
  <c r="D60" i="20"/>
  <c r="E12" i="34" s="1"/>
  <c r="E60" i="20"/>
  <c r="F60" i="20"/>
  <c r="G12" i="34" s="1"/>
  <c r="G60" i="20"/>
  <c r="H60" i="20"/>
  <c r="C60" i="20"/>
  <c r="D12" i="34" s="1"/>
  <c r="A60" i="20"/>
  <c r="I12" i="34" l="1"/>
  <c r="H12" i="34"/>
  <c r="A59" i="19"/>
  <c r="A54" i="19"/>
  <c r="A60" i="19" l="1"/>
  <c r="D59" i="19"/>
  <c r="E59" i="19"/>
  <c r="F59" i="19"/>
  <c r="F60" i="19" s="1"/>
  <c r="G11" i="34" s="1"/>
  <c r="G16" i="34" s="1"/>
  <c r="G59" i="19"/>
  <c r="H59" i="19"/>
  <c r="H60" i="19" s="1"/>
  <c r="I59" i="19"/>
  <c r="C59" i="19"/>
  <c r="F279" i="22"/>
  <c r="G279" i="22"/>
  <c r="H279" i="22"/>
  <c r="I279" i="22"/>
  <c r="E279" i="22"/>
  <c r="D279" i="22"/>
  <c r="E60" i="19" l="1"/>
  <c r="I60" i="19"/>
  <c r="F11" i="34" s="1"/>
  <c r="D60" i="19"/>
  <c r="E11" i="34" s="1"/>
  <c r="G60" i="19"/>
  <c r="J60" i="20"/>
  <c r="C60" i="19"/>
  <c r="D11" i="34" s="1"/>
  <c r="D16" i="34" s="1"/>
  <c r="J59" i="19"/>
  <c r="I11" i="34" l="1"/>
  <c r="E16" i="34"/>
  <c r="I16" i="34" s="1"/>
  <c r="H11" i="34"/>
  <c r="F16" i="34"/>
  <c r="H16" i="34" s="1"/>
  <c r="J60" i="19"/>
</calcChain>
</file>

<file path=xl/sharedStrings.xml><?xml version="1.0" encoding="utf-8"?>
<sst xmlns="http://schemas.openxmlformats.org/spreadsheetml/2006/main" count="19229" uniqueCount="12764">
  <si>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</si>
  <si>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</si>
  <si>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</si>
  <si>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</si>
  <si>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</si>
  <si>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</si>
  <si>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</si>
  <si>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</si>
  <si>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</si>
  <si>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</si>
  <si>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</si>
  <si>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</si>
  <si>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</si>
  <si>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</si>
  <si>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</si>
  <si>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</si>
  <si>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</si>
  <si>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</si>
  <si>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</si>
  <si>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</si>
  <si>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</si>
  <si>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</si>
  <si>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</si>
  <si>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</si>
  <si>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</si>
  <si>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</si>
  <si>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</si>
  <si>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</si>
  <si>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</si>
  <si>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</si>
  <si>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</si>
  <si>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</si>
  <si>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</si>
  <si>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</si>
  <si>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</si>
  <si>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</si>
  <si>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</si>
  <si>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</si>
  <si>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</si>
  <si>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</si>
  <si>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</si>
  <si>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</si>
  <si>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</si>
  <si>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</si>
  <si>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</si>
  <si>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</si>
  <si>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</si>
  <si>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</si>
  <si>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</si>
  <si>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</si>
  <si>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</si>
  <si>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</si>
  <si>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</si>
  <si>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</si>
  <si>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</si>
  <si>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</si>
  <si>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</si>
  <si>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</si>
  <si>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</si>
  <si>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</si>
  <si>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</si>
  <si>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</si>
  <si>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</si>
  <si>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</si>
  <si>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</si>
  <si>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</si>
  <si>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</si>
  <si>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</si>
  <si>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</si>
  <si>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</si>
  <si>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</si>
  <si>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</si>
  <si>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</si>
  <si>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</si>
  <si>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</si>
  <si>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</si>
  <si>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</si>
  <si>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</si>
  <si>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</si>
  <si>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</si>
  <si>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</si>
  <si>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</si>
  <si>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</si>
  <si>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</si>
  <si>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</si>
  <si>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</si>
  <si>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</si>
  <si>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</si>
  <si>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</si>
  <si>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</si>
  <si>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</si>
  <si>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</si>
  <si>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</si>
  <si>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</si>
  <si>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</si>
  <si>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</si>
  <si>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</si>
  <si>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</si>
  <si>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</si>
  <si>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</si>
  <si>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</si>
  <si>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</si>
  <si>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</si>
  <si>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</si>
  <si>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</si>
  <si>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</si>
  <si>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</si>
  <si>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</si>
  <si>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</si>
  <si>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</si>
  <si>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</si>
  <si>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</si>
  <si>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</si>
  <si>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</si>
  <si>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</si>
  <si>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</si>
  <si>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</si>
  <si>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</si>
  <si>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</si>
  <si>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</si>
  <si>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</si>
  <si>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</si>
  <si>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</si>
  <si>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</si>
  <si>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</si>
  <si>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</si>
  <si>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</si>
  <si>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</si>
  <si>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</si>
  <si>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</si>
  <si>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</si>
  <si>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</si>
  <si>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</si>
  <si>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</si>
  <si>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</si>
  <si>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</si>
  <si>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</si>
  <si>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</si>
  <si>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</si>
  <si>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</si>
  <si>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</si>
  <si>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</si>
  <si>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</si>
  <si>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</si>
  <si>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</si>
  <si>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</si>
  <si>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</si>
  <si>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</si>
  <si>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</si>
  <si>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</si>
  <si>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</si>
  <si>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</si>
  <si>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</si>
  <si>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</si>
  <si>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</si>
  <si>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</si>
  <si>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</si>
  <si>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</si>
  <si>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</si>
  <si>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</si>
  <si>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</si>
  <si>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</si>
  <si>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</si>
  <si>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</si>
  <si>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</si>
  <si>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</si>
  <si>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</si>
  <si>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</si>
  <si>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</si>
  <si>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</si>
  <si>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</si>
  <si>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</si>
  <si>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</si>
  <si>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</si>
  <si>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</si>
  <si>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</si>
  <si>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</si>
  <si>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</si>
  <si>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</si>
  <si>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</si>
  <si>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</si>
  <si>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</si>
  <si>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</si>
  <si>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</si>
  <si>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</si>
  <si>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</si>
  <si>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</si>
  <si>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</si>
  <si>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</si>
  <si>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</si>
  <si>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</si>
  <si>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</si>
  <si>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</si>
  <si>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</si>
  <si>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</si>
  <si>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</si>
  <si>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</si>
  <si>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</si>
  <si>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</si>
  <si>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</si>
  <si>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</si>
  <si>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</si>
  <si>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</si>
  <si>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</si>
  <si>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</si>
  <si>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</si>
  <si>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</si>
  <si>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</si>
  <si>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</si>
  <si>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</si>
  <si>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</si>
  <si>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</si>
  <si>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</si>
  <si>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</si>
  <si>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</si>
  <si>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</si>
  <si>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</si>
  <si>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</si>
  <si>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</si>
  <si>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</si>
  <si>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</si>
  <si>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</si>
  <si>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</si>
  <si>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</si>
  <si>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</si>
  <si>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</si>
  <si>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</si>
  <si>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</si>
  <si>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</si>
  <si>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</si>
  <si>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</si>
  <si>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</si>
  <si>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</si>
  <si>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</si>
  <si>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</si>
  <si>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</si>
  <si>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</si>
  <si>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</si>
  <si>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</si>
  <si>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</si>
  <si>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</si>
  <si>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</si>
  <si>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</si>
  <si>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</si>
  <si>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</si>
  <si>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</si>
  <si>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</si>
  <si>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</si>
  <si>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</si>
  <si>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</si>
  <si>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</si>
  <si>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</si>
  <si>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</si>
  <si>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</si>
  <si>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</si>
  <si>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</si>
  <si>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</si>
  <si>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</si>
  <si>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</si>
  <si>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</si>
  <si>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</si>
  <si>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</si>
  <si>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</si>
  <si>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</si>
  <si>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</si>
  <si>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</si>
  <si>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</si>
  <si>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</si>
  <si>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</si>
  <si>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</si>
  <si>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</si>
  <si>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</si>
  <si>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</si>
  <si>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</si>
  <si>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</si>
  <si>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</si>
  <si>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</si>
  <si>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</si>
  <si>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</si>
  <si>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</si>
  <si>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</si>
  <si>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</si>
  <si>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</si>
  <si>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</si>
  <si>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</si>
  <si>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</si>
  <si>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</si>
  <si>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</si>
  <si>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</si>
  <si>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</si>
  <si>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</si>
  <si>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</si>
  <si>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</si>
  <si>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</si>
  <si>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</si>
  <si>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</si>
  <si>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</si>
  <si>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</si>
  <si>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</si>
  <si>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</si>
  <si>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</si>
  <si>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</si>
  <si>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</si>
  <si>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</si>
  <si>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</si>
  <si>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</si>
  <si>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</si>
  <si>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</si>
  <si>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</si>
  <si>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</si>
  <si>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</si>
  <si>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</si>
  <si>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</si>
  <si>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</si>
  <si>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</si>
  <si>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</si>
  <si>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</si>
  <si>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</si>
  <si>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</si>
  <si>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</si>
  <si>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</si>
  <si>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</si>
  <si>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</si>
  <si>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</si>
  <si>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</si>
  <si>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</si>
  <si>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</si>
  <si>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</si>
  <si>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</si>
  <si>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</si>
  <si>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</si>
  <si>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</si>
  <si>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</si>
  <si>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</si>
  <si>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</si>
  <si>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</si>
  <si>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</si>
  <si>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</si>
  <si>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</si>
  <si>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</si>
  <si>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</si>
  <si>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</si>
  <si>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</si>
  <si>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</si>
  <si>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</si>
  <si>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</si>
  <si>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</si>
  <si>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</si>
  <si>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</si>
  <si>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</si>
  <si>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</si>
  <si>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</si>
  <si>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</si>
  <si>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</si>
  <si>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</si>
  <si>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</si>
  <si>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</si>
  <si>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</si>
  <si>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</si>
  <si>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</si>
  <si>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</si>
  <si>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</si>
  <si>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</si>
  <si>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</si>
  <si>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</si>
  <si>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</si>
  <si>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</si>
  <si>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</si>
  <si>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</si>
  <si>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</si>
  <si>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</si>
  <si>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</si>
  <si>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</si>
  <si>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</si>
  <si>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</si>
  <si>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</si>
  <si>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</si>
  <si>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</si>
  <si>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</si>
  <si>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</si>
  <si>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</si>
  <si>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</si>
  <si>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</si>
  <si>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</si>
  <si>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</si>
  <si>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</si>
  <si>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</si>
  <si>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</si>
  <si>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</si>
  <si>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</si>
  <si>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</si>
  <si>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</si>
  <si>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</si>
  <si>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</si>
  <si>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</si>
  <si>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</si>
  <si>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</si>
  <si>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</si>
  <si>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</si>
  <si>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</si>
  <si>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</si>
  <si>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</si>
  <si>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</si>
  <si>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</si>
  <si>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</si>
  <si>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</si>
  <si>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</si>
  <si>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</si>
  <si>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</si>
  <si>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</si>
  <si>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</si>
  <si>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</si>
  <si>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</si>
  <si>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</si>
  <si>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</si>
  <si>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</si>
  <si>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</si>
  <si>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</si>
  <si>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</si>
  <si>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</si>
  <si>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</si>
  <si>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</si>
  <si>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</si>
  <si>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</si>
  <si>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</si>
  <si>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</si>
  <si>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</si>
  <si>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</si>
  <si>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</si>
  <si>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</si>
  <si>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</si>
  <si>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</si>
  <si>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</si>
  <si>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</si>
  <si>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</si>
  <si>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</si>
  <si>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</si>
  <si>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</si>
  <si>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</si>
  <si>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</si>
  <si>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</si>
  <si>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</si>
  <si>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</si>
  <si>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</si>
  <si>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</si>
  <si>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</si>
  <si>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</si>
  <si>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</si>
  <si>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</si>
  <si>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</si>
  <si>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</si>
  <si>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</si>
  <si>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</si>
  <si>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</si>
  <si>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</si>
  <si>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</si>
  <si>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</si>
  <si>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</si>
  <si>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</si>
  <si>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</si>
  <si>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</si>
  <si>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</si>
  <si>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</si>
  <si>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</si>
  <si>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</si>
  <si>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</si>
  <si>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</si>
  <si>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</si>
  <si>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</si>
  <si>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</si>
  <si>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</si>
  <si>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</si>
  <si>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</si>
  <si>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</si>
  <si>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</si>
  <si>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</si>
  <si>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</si>
  <si>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</si>
  <si>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</si>
  <si>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</si>
  <si>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</si>
  <si>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</si>
  <si>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</si>
  <si>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</si>
  <si>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</si>
  <si>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</si>
  <si>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</si>
  <si>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</si>
  <si>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</si>
  <si>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</si>
  <si>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</si>
  <si>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</si>
  <si>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</si>
  <si>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</si>
  <si>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</si>
  <si>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</si>
  <si>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</si>
  <si>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</si>
  <si>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</si>
  <si>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</si>
  <si>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</si>
  <si>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</si>
  <si>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</si>
  <si>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</si>
  <si>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</si>
  <si>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</si>
  <si>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</si>
  <si>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</si>
  <si>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</si>
  <si>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</si>
  <si>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</si>
  <si>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</si>
  <si>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</si>
  <si>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</si>
  <si>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</si>
  <si>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</si>
  <si>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</si>
  <si>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</si>
  <si>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</si>
  <si>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</si>
  <si>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</si>
  <si>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</si>
  <si>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</si>
  <si>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</si>
  <si>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</si>
  <si>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</si>
  <si>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</si>
  <si>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</si>
  <si>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</si>
  <si>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</si>
  <si>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</si>
  <si>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</si>
  <si>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</si>
  <si>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</si>
  <si>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</si>
  <si>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</si>
  <si>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</si>
  <si>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</si>
  <si>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</si>
  <si>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</si>
  <si>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</si>
  <si>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</si>
  <si>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</si>
  <si>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</si>
  <si>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</si>
  <si>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</si>
  <si>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</si>
  <si>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</si>
  <si>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</si>
  <si>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</si>
  <si>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</si>
  <si>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</si>
  <si>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</si>
  <si>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</si>
  <si>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</si>
  <si>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</si>
  <si>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</si>
  <si>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</si>
  <si>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</si>
  <si>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</si>
  <si>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</si>
  <si>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</si>
  <si>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</si>
  <si>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</si>
  <si>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</si>
  <si>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</si>
  <si>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</si>
  <si>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</si>
  <si>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</si>
  <si>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</si>
  <si>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</si>
  <si>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</si>
  <si>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</si>
  <si>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</si>
  <si>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</si>
  <si>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</si>
  <si>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</si>
  <si>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</si>
  <si>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</si>
  <si>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</si>
  <si>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</si>
  <si>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</si>
  <si>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</si>
  <si>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</si>
  <si>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</si>
  <si>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</si>
  <si>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</si>
  <si>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</si>
  <si>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</si>
  <si>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</si>
  <si>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</si>
  <si>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</si>
  <si>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</si>
  <si>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</si>
  <si>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</si>
  <si>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</si>
  <si>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</si>
  <si>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</si>
  <si>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</si>
  <si>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</si>
  <si>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</si>
  <si>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</si>
  <si>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</si>
  <si>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</si>
  <si>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</si>
  <si>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</si>
  <si>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</si>
  <si>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</si>
  <si>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</si>
  <si>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</si>
  <si>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</si>
  <si>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</si>
  <si>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</si>
  <si>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</si>
  <si>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</si>
  <si>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</si>
  <si>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</si>
  <si>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</si>
  <si>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</si>
  <si>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</si>
  <si>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</si>
  <si>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</si>
  <si>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</si>
  <si>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</si>
  <si>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</si>
  <si>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</si>
  <si>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</si>
  <si>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</si>
  <si>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</si>
  <si>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</si>
  <si>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</si>
  <si>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</si>
  <si>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</si>
  <si>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</si>
  <si>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</si>
  <si>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</si>
  <si>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</si>
  <si>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</si>
  <si>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</si>
  <si>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</si>
  <si>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</si>
  <si>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</si>
  <si>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</si>
  <si>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</si>
  <si>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</si>
  <si>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</si>
  <si>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</si>
  <si>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</si>
  <si>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</si>
  <si>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</si>
  <si>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</si>
  <si>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</si>
  <si>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</si>
  <si>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</si>
  <si>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</si>
  <si>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</si>
  <si>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</si>
  <si>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</si>
  <si>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</si>
  <si>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</si>
  <si>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</si>
  <si>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</si>
  <si>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</si>
  <si>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</si>
  <si>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</si>
  <si>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</si>
  <si>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</si>
  <si>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</si>
  <si>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</si>
  <si>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</si>
  <si>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</si>
  <si>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</si>
  <si>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</si>
  <si>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</si>
  <si>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</si>
  <si>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</si>
  <si>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</si>
  <si>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</si>
  <si>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</si>
  <si>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</si>
  <si>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</si>
  <si>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</si>
  <si>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</si>
  <si>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</si>
  <si>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</si>
  <si>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</si>
  <si>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</si>
  <si>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</si>
  <si>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</si>
  <si>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</si>
  <si>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</si>
  <si>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</si>
  <si>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</si>
  <si>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</si>
  <si>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</si>
  <si>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</si>
  <si>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</si>
  <si>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</si>
  <si>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</si>
  <si>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</si>
  <si>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</si>
  <si>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</si>
  <si>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</si>
  <si>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</si>
  <si>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</si>
  <si>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</si>
  <si>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</si>
  <si>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</si>
  <si>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</si>
  <si>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</si>
  <si>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</si>
  <si>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</si>
  <si>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</si>
  <si>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</si>
  <si>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</si>
  <si>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</si>
  <si>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</si>
  <si>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</si>
  <si>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</si>
  <si>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</si>
  <si>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</si>
  <si>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</si>
  <si>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</si>
  <si>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</si>
  <si>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</si>
  <si>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</si>
  <si>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</si>
  <si>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</si>
  <si>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</si>
  <si>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</si>
  <si>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</si>
  <si>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</si>
  <si>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</si>
  <si>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</si>
  <si>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</si>
  <si>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</si>
  <si>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</si>
  <si>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</si>
  <si>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</si>
  <si>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</si>
  <si>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</si>
  <si>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</si>
  <si>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</si>
  <si>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</si>
  <si>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</si>
  <si>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</si>
  <si>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</si>
  <si>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</si>
  <si>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</si>
  <si>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</si>
  <si>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</si>
  <si>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</si>
  <si>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</si>
  <si>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</si>
  <si>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</si>
  <si>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</si>
  <si>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</si>
  <si>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</si>
  <si>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</si>
  <si>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</si>
  <si>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</si>
  <si>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</si>
  <si>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</si>
  <si>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</si>
  <si>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</si>
  <si>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</si>
  <si>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</si>
  <si>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</si>
  <si>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</si>
  <si>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</si>
  <si>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</si>
  <si>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</si>
  <si>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</si>
  <si>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</si>
  <si>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</si>
  <si>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</si>
  <si>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</si>
  <si>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</si>
  <si>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</si>
  <si>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</si>
  <si>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</si>
  <si>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</si>
  <si>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</si>
  <si>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</si>
  <si>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</si>
  <si>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</si>
  <si>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</si>
  <si>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</si>
  <si>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</si>
  <si>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</si>
  <si>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</si>
  <si>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</si>
  <si>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</si>
  <si>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</si>
  <si>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</si>
  <si>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</si>
  <si>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</si>
  <si>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</si>
  <si>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</si>
  <si>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</si>
  <si>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</si>
  <si>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</si>
  <si>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</si>
  <si>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</si>
  <si>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</si>
  <si>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</si>
  <si>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</si>
  <si>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</si>
  <si>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</si>
  <si>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</si>
  <si>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</si>
  <si>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</si>
  <si>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</si>
  <si>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</si>
  <si>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</si>
  <si>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</si>
  <si>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</si>
  <si>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</si>
  <si>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</si>
  <si>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</si>
  <si>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</si>
  <si>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</si>
  <si>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</si>
  <si>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</si>
  <si>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</si>
  <si>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</si>
  <si>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</si>
  <si>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</si>
  <si>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</si>
  <si>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</si>
  <si>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</si>
  <si>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</si>
  <si>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</si>
  <si>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</si>
  <si>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</si>
  <si>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</si>
  <si>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</si>
  <si>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</si>
  <si>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</si>
  <si>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</si>
  <si>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</si>
  <si>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</si>
  <si>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</si>
  <si>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</si>
  <si>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</si>
  <si>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</si>
  <si>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</si>
  <si>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</si>
  <si>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</si>
  <si>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</si>
  <si>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</si>
  <si>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</si>
  <si>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</si>
  <si>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</si>
  <si>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</si>
  <si>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</si>
  <si>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</si>
  <si>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</si>
  <si>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</si>
  <si>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</si>
  <si>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</si>
  <si>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</si>
  <si>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</si>
  <si>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</si>
  <si>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</si>
  <si>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</si>
  <si>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</si>
  <si>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</si>
  <si>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</si>
  <si>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</si>
  <si>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</si>
  <si>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</si>
  <si>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</si>
  <si>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</si>
  <si>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</si>
  <si>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</si>
  <si>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</si>
  <si>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</si>
  <si>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</si>
  <si>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</si>
  <si>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</si>
  <si>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</si>
  <si>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</si>
  <si>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</si>
  <si>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</si>
  <si>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</si>
  <si>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</si>
  <si>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</si>
  <si>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</si>
  <si>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</si>
  <si>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</si>
  <si>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</si>
  <si>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</si>
  <si>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</si>
  <si>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</si>
  <si>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</si>
  <si>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</si>
  <si>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</si>
  <si>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</si>
  <si>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</si>
  <si>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</si>
  <si>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</si>
  <si>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</si>
  <si>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</si>
  <si>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</si>
  <si>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</si>
  <si>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</si>
  <si>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</si>
  <si>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</si>
  <si>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</si>
  <si>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</si>
  <si>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</si>
  <si>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</si>
  <si>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</si>
  <si>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</si>
  <si>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</si>
  <si>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</si>
  <si>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</si>
  <si>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</si>
  <si>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</si>
  <si>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</si>
  <si>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</si>
  <si>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</si>
  <si>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</si>
  <si>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</si>
  <si>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</si>
  <si>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</si>
  <si>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</si>
  <si>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</si>
  <si>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</si>
  <si>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</si>
  <si>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</si>
  <si>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</si>
  <si>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</si>
  <si>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</si>
  <si>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</si>
  <si>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</si>
  <si>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</si>
  <si>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</si>
  <si>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</si>
  <si>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</si>
  <si>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</si>
  <si>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</si>
  <si>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</si>
  <si>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</si>
  <si>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</si>
  <si>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</si>
  <si>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</si>
  <si>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</si>
  <si>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</si>
  <si>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</si>
  <si>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</si>
  <si>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</si>
  <si>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</si>
  <si>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</si>
  <si>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</si>
  <si>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</si>
  <si>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</si>
  <si>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</si>
  <si>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</si>
  <si>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</si>
  <si>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</si>
  <si>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</si>
  <si>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</si>
  <si>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</si>
  <si>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</si>
  <si>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</si>
  <si>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</si>
  <si>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</si>
  <si>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</si>
  <si>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</si>
  <si>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</si>
  <si>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</si>
  <si>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</si>
  <si>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</si>
  <si>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</si>
  <si>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</si>
  <si>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</si>
  <si>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</si>
  <si>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</si>
  <si>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</si>
  <si>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</si>
  <si>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</si>
  <si>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</si>
  <si>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</si>
  <si>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</si>
  <si>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</si>
  <si>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</si>
  <si>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</si>
  <si>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</si>
  <si>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</si>
  <si>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</si>
  <si>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</si>
  <si>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</si>
  <si>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</si>
  <si>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</si>
  <si>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</si>
  <si>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</si>
  <si>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</si>
  <si>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</si>
  <si>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</si>
  <si>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</si>
  <si>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</si>
  <si>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</si>
  <si>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</si>
  <si>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</si>
  <si>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</si>
  <si>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</si>
  <si>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</si>
  <si>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</si>
  <si>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</si>
  <si>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</si>
  <si>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</si>
  <si>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</si>
  <si>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</si>
  <si>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</si>
  <si>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</si>
  <si>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</si>
  <si>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</si>
  <si>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</si>
  <si>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</si>
  <si>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</si>
  <si>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</si>
  <si>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</si>
  <si>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</si>
  <si>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</si>
  <si>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</si>
  <si>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</si>
  <si>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</si>
  <si>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</si>
  <si>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</si>
  <si>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</si>
  <si>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</si>
  <si>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</si>
  <si>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</si>
  <si>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</si>
  <si>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</si>
  <si>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</si>
  <si>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</si>
  <si>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</si>
  <si>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</si>
  <si>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</si>
  <si>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</si>
  <si>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</si>
  <si>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</si>
  <si>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</si>
  <si>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</si>
  <si>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</si>
  <si>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</si>
  <si>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</si>
  <si>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</si>
  <si>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</si>
  <si>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</si>
  <si>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</si>
  <si>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</si>
  <si>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</si>
  <si>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</si>
  <si>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</si>
  <si>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</si>
  <si>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</si>
  <si>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</si>
  <si>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</si>
  <si>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</si>
  <si>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</si>
  <si>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</si>
  <si>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</si>
  <si>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</si>
  <si>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</si>
  <si>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</si>
  <si>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</si>
  <si>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</si>
  <si>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</si>
  <si>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</si>
  <si>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</si>
  <si>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</si>
  <si>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</si>
  <si>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</si>
  <si>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</si>
  <si>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</si>
  <si>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</si>
  <si>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</si>
  <si>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</si>
  <si>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</si>
  <si>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</si>
  <si>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</si>
  <si>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</si>
  <si>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</si>
  <si>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</si>
  <si>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</si>
  <si>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</si>
  <si>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</si>
  <si>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</si>
  <si>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</si>
  <si>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</si>
  <si>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</si>
  <si>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</si>
  <si>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</si>
  <si>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</si>
  <si>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</si>
  <si>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</si>
  <si>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</si>
  <si>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</si>
  <si>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</si>
  <si>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</si>
  <si>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</si>
  <si>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</si>
  <si>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</si>
  <si>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</si>
  <si>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</si>
  <si>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</si>
  <si>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</si>
  <si>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</si>
  <si>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</si>
  <si>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</si>
  <si>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</si>
  <si>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</si>
  <si>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</si>
  <si>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</si>
  <si>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</si>
  <si>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</si>
  <si>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</si>
  <si>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</si>
  <si>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</si>
  <si>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</si>
  <si>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</si>
  <si>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</si>
  <si>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</si>
  <si>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</si>
  <si>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</si>
  <si>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</si>
  <si>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</si>
  <si>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</si>
  <si>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</si>
  <si>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</si>
  <si>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</si>
  <si>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</si>
  <si>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</si>
  <si>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</si>
  <si>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</si>
  <si>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</si>
  <si>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</si>
  <si>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</si>
  <si>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</si>
  <si>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</si>
  <si>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</si>
  <si>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</si>
  <si>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</si>
  <si>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</si>
  <si>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</si>
  <si>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</si>
  <si>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</si>
  <si>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</si>
  <si>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</si>
  <si>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</si>
  <si>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</si>
  <si>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</si>
  <si>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</si>
  <si>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</si>
  <si>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</si>
  <si>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</si>
  <si>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</si>
  <si>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</si>
  <si>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</si>
  <si>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</si>
  <si>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</si>
  <si>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</si>
  <si>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</si>
  <si>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</si>
  <si>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</si>
  <si>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</si>
  <si>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</si>
  <si>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</si>
  <si>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</si>
  <si>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</si>
  <si>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</si>
  <si>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</si>
  <si>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</si>
  <si>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</si>
  <si>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</si>
  <si>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</si>
  <si>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</si>
  <si>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</si>
  <si>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</si>
  <si>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</si>
  <si>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</si>
  <si>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</si>
  <si>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</si>
  <si>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</si>
  <si>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</si>
  <si>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</si>
  <si>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</si>
  <si>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</si>
  <si>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</si>
  <si>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</si>
  <si>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</si>
  <si>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</si>
  <si>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</si>
  <si>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</si>
  <si>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</si>
  <si>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</si>
  <si>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</si>
  <si>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</si>
  <si>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</si>
  <si>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</si>
  <si>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</si>
  <si>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</si>
  <si>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</si>
  <si>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</si>
  <si>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</si>
  <si>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</si>
  <si>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</si>
  <si>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</si>
  <si>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</si>
  <si>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</si>
  <si>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</si>
  <si>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</si>
  <si>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</si>
  <si>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</si>
  <si>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</si>
  <si>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</si>
  <si>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</si>
  <si>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</si>
  <si>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</si>
  <si>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</si>
  <si>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</si>
  <si>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</si>
  <si>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</si>
  <si>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</si>
  <si>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</si>
  <si>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</si>
  <si>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</si>
  <si>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</si>
  <si>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</si>
  <si>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</si>
  <si>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</si>
  <si>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</si>
  <si>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</si>
  <si>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</si>
  <si>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</si>
  <si>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</si>
  <si>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</si>
  <si>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</si>
  <si>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</si>
  <si>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</si>
  <si>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</si>
  <si>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</si>
  <si>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</si>
  <si>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</si>
  <si>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</si>
  <si>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</si>
  <si>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</si>
  <si>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</si>
  <si>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</si>
  <si>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</si>
  <si>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</si>
  <si>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</si>
  <si>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</si>
  <si>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</si>
  <si>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</si>
  <si>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</si>
  <si>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</si>
  <si>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</si>
  <si>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</si>
  <si>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</si>
  <si>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</si>
  <si>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</si>
  <si>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</si>
  <si>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</si>
  <si>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</si>
  <si>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</si>
  <si>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</si>
  <si>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</si>
  <si>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</si>
  <si>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</si>
  <si>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</si>
  <si>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</si>
  <si>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</si>
  <si>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</si>
  <si>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</si>
  <si>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</si>
  <si>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</si>
  <si>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</si>
  <si>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</si>
  <si>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</si>
  <si>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</si>
  <si>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</si>
  <si>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</si>
  <si>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</si>
  <si>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</si>
  <si>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</si>
  <si>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</si>
  <si>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</si>
  <si>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</si>
  <si>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</si>
  <si>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</si>
  <si>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</si>
  <si>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</si>
  <si>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</si>
  <si>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</si>
  <si>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</si>
  <si>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</si>
  <si>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</si>
  <si>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</si>
  <si>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</si>
  <si>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</si>
  <si>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</si>
  <si>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</si>
  <si>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</si>
  <si>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</si>
  <si>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</si>
  <si>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</si>
  <si>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</si>
  <si>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</si>
  <si>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</si>
  <si>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</si>
  <si>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</si>
  <si>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</si>
  <si>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</si>
  <si>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</si>
  <si>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</si>
  <si>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</si>
  <si>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</si>
  <si>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</si>
  <si>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</si>
  <si>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</si>
  <si>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</si>
  <si>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</si>
  <si>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</si>
  <si>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</si>
  <si>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</si>
  <si>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</si>
  <si>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</si>
  <si>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</si>
  <si>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</si>
  <si>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</si>
  <si>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</si>
  <si>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</si>
  <si>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</si>
  <si>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</si>
  <si>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</si>
  <si>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</si>
  <si>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</si>
  <si>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</si>
  <si>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</si>
  <si>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</si>
  <si>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</si>
  <si>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</si>
  <si>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</si>
  <si>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</si>
  <si>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</si>
  <si>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</si>
  <si>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</si>
  <si>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</si>
  <si>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</si>
  <si>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</si>
  <si>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</si>
  <si>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</si>
  <si>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</si>
  <si>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</si>
  <si>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</si>
  <si>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</si>
  <si>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</si>
  <si>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</si>
  <si>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</si>
  <si>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</si>
  <si>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</si>
  <si>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</si>
  <si>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</si>
  <si>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</si>
  <si>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</si>
  <si>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</si>
  <si>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</si>
  <si>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</si>
  <si>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</si>
  <si>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</si>
  <si>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</si>
  <si>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</si>
  <si>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</si>
  <si>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</si>
  <si>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</si>
  <si>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</si>
  <si>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</si>
  <si>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</si>
  <si>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</si>
  <si>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</si>
  <si>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</si>
  <si>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</si>
  <si>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</si>
  <si>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</si>
  <si>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</si>
  <si>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</si>
  <si>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</si>
  <si>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</si>
  <si>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</si>
  <si>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</si>
  <si>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</si>
  <si>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</si>
  <si>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</si>
  <si>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</si>
  <si>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</si>
  <si>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</si>
  <si>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</si>
  <si>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</si>
  <si>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</si>
  <si>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</si>
  <si>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</si>
  <si>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</si>
  <si>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</si>
  <si>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</si>
  <si>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</si>
  <si>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</si>
  <si>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</si>
  <si>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</si>
  <si>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</si>
  <si>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</si>
  <si>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</si>
  <si>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</si>
  <si>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</si>
  <si>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</si>
  <si>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</si>
  <si>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</si>
  <si>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</si>
  <si>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</si>
  <si>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</si>
  <si>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</si>
  <si>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</si>
  <si>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</si>
  <si>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</si>
  <si>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</si>
  <si>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</si>
  <si>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</si>
  <si>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</si>
  <si>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</si>
  <si>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</si>
  <si>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</si>
  <si>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</si>
  <si>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</si>
  <si>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</si>
  <si>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</si>
  <si>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</si>
  <si>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</si>
  <si>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</si>
  <si>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</si>
  <si>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</si>
  <si>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</si>
  <si>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</si>
  <si>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</si>
  <si>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</si>
  <si>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</si>
  <si>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</si>
  <si>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</si>
  <si>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</si>
  <si>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</si>
  <si>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</si>
  <si>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</si>
  <si>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</si>
  <si>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</si>
  <si>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</si>
  <si>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</si>
  <si>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</si>
  <si>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</si>
  <si>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</si>
  <si>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</si>
  <si>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</si>
  <si>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</si>
  <si>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</si>
  <si>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</si>
  <si>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</si>
  <si>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</si>
  <si>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</si>
  <si>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</si>
  <si>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</si>
  <si>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</si>
  <si>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</si>
  <si>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</si>
  <si>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</si>
  <si>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</si>
  <si>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</si>
  <si>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</si>
  <si>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</si>
  <si>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</si>
  <si>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</si>
  <si>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</si>
  <si>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</si>
  <si>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</si>
  <si>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</si>
  <si>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</si>
  <si>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</si>
  <si>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</si>
  <si>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</si>
  <si>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</si>
  <si>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</si>
  <si>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</si>
  <si>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</si>
  <si>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</si>
  <si>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</si>
  <si>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</si>
  <si>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</si>
  <si>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</si>
  <si>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</si>
  <si>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</si>
  <si>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</si>
  <si>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</si>
  <si>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</si>
  <si>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</si>
  <si>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</si>
  <si>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</si>
  <si>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</si>
  <si>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</si>
  <si>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</si>
  <si>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</si>
  <si>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</si>
  <si>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</si>
  <si>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</si>
  <si>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</si>
  <si>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</si>
  <si>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</si>
  <si>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</si>
  <si>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</si>
  <si>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</si>
  <si>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</si>
  <si>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</si>
  <si>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</si>
  <si>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</si>
  <si>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</si>
  <si>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</si>
  <si>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</si>
  <si>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</si>
  <si>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</si>
  <si>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</si>
  <si>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</si>
  <si>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</si>
  <si>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</si>
  <si>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</si>
  <si>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</si>
  <si>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</si>
  <si>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</si>
  <si>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</si>
  <si>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</si>
  <si>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</si>
  <si>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</si>
  <si>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</si>
  <si>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</si>
  <si>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</si>
  <si>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</si>
  <si>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</si>
  <si>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</si>
  <si>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</si>
  <si>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</si>
  <si>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</si>
  <si>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</si>
  <si>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</si>
  <si>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</si>
  <si>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</si>
  <si>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</si>
  <si>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</si>
  <si>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</si>
  <si>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</si>
  <si>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</si>
  <si>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</si>
  <si>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</si>
  <si>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</si>
  <si>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</si>
  <si>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</si>
  <si>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</si>
  <si>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</si>
  <si>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</si>
  <si>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</si>
  <si>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</si>
  <si>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</si>
  <si>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</si>
  <si>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</si>
  <si>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</si>
  <si>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</si>
  <si>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</si>
  <si>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</si>
  <si>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</si>
  <si>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</si>
  <si>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</si>
  <si>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</si>
  <si>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</si>
  <si>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</si>
  <si>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</si>
  <si>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</si>
  <si>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</si>
  <si>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</si>
  <si>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</si>
  <si>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</si>
  <si>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</si>
  <si>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</si>
  <si>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</si>
  <si>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</si>
  <si>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</si>
  <si>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</si>
  <si>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</si>
  <si>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</si>
  <si>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</si>
  <si>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</si>
  <si>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</si>
  <si>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</si>
  <si>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</si>
  <si>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</si>
  <si>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</si>
  <si>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</si>
  <si>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</si>
  <si>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</si>
  <si>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</si>
  <si>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</si>
  <si>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</si>
  <si>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</si>
  <si>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</si>
  <si>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</si>
  <si>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</si>
  <si>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</si>
  <si>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</si>
  <si>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</si>
  <si>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</si>
  <si>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</si>
  <si>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</si>
  <si>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</si>
  <si>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</si>
  <si>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</si>
  <si>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</si>
  <si>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</si>
  <si>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</si>
  <si>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</si>
  <si>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</si>
  <si>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</si>
  <si>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</si>
  <si>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</si>
  <si>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</si>
  <si>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</si>
  <si>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</si>
  <si>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</si>
  <si>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</si>
  <si>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</si>
  <si>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</si>
  <si>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</si>
  <si>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</si>
  <si>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</si>
  <si>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</si>
  <si>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</si>
  <si>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</si>
  <si>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</si>
  <si>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</si>
  <si>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</si>
  <si>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</si>
  <si>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</si>
  <si>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</si>
  <si>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</si>
  <si>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</si>
  <si>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</si>
  <si>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</si>
  <si>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</si>
  <si>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</si>
  <si>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</si>
  <si>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</si>
  <si>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</si>
  <si>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</si>
  <si>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</si>
  <si>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</si>
  <si>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</si>
  <si>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</si>
  <si>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</si>
  <si>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</si>
  <si>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</si>
  <si>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</si>
  <si>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</si>
  <si>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</si>
  <si>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</si>
  <si>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</si>
  <si>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</si>
  <si>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</si>
  <si>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</si>
  <si>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</si>
  <si>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</si>
  <si>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</si>
  <si>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</si>
  <si>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</si>
  <si>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</si>
  <si>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</si>
  <si>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</si>
  <si>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</si>
  <si>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</si>
  <si>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</si>
  <si>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</si>
  <si>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</si>
  <si>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</si>
  <si>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</si>
  <si>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</si>
  <si>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</si>
  <si>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</si>
  <si>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</si>
  <si>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</si>
  <si>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</si>
  <si>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</si>
  <si>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</si>
  <si>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</si>
  <si>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</si>
  <si>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</si>
  <si>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</si>
  <si>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</si>
  <si>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</si>
  <si>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</si>
  <si>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</si>
  <si>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</si>
  <si>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</si>
  <si>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</si>
  <si>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</si>
  <si>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</si>
  <si>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</si>
  <si>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</si>
  <si>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</si>
  <si>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</si>
  <si>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</si>
  <si>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</si>
  <si>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</si>
  <si>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</si>
  <si>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</si>
  <si>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</si>
  <si>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</si>
  <si>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</si>
  <si>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</si>
  <si>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</si>
  <si>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</si>
  <si>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</si>
  <si>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</si>
  <si>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</si>
  <si>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</si>
  <si>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</si>
  <si>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</si>
  <si>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</si>
  <si>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</si>
  <si>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</si>
  <si>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</si>
  <si>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</si>
  <si>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</si>
  <si>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</si>
  <si>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</si>
  <si>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</si>
  <si>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</si>
  <si>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</si>
  <si>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</si>
  <si>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</si>
  <si>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</si>
  <si>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</si>
  <si>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</si>
  <si>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</si>
  <si>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</si>
  <si>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</si>
  <si>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</si>
  <si>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</si>
  <si>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</si>
  <si>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</si>
  <si>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</si>
  <si>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</si>
  <si>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</si>
  <si>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</si>
  <si>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</si>
  <si>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</si>
  <si>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</si>
  <si>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</si>
  <si>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</si>
  <si>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</si>
  <si>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</si>
  <si>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</si>
  <si>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</si>
  <si>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</si>
  <si>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</si>
  <si>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</si>
  <si>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</si>
  <si>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</si>
  <si>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</si>
  <si>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</si>
  <si>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</si>
  <si>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</si>
  <si>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</si>
  <si>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</si>
  <si>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</si>
  <si>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</si>
  <si>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</si>
  <si>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</si>
  <si>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</si>
  <si>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</si>
  <si>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</si>
  <si>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</si>
  <si>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</si>
  <si>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</si>
  <si>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</si>
  <si>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</si>
  <si>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</si>
  <si>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</si>
  <si>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</si>
  <si>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</si>
  <si>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</si>
  <si>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</si>
  <si>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</si>
  <si>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</si>
  <si>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</si>
  <si>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</si>
  <si>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</si>
  <si>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</si>
  <si>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</si>
  <si>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</si>
  <si>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</si>
  <si>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</si>
  <si>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</si>
  <si>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</si>
  <si>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</si>
  <si>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</si>
  <si>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</si>
  <si>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</si>
  <si>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</si>
  <si>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</si>
  <si>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</si>
  <si>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</si>
  <si>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</si>
  <si>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</si>
  <si>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</si>
  <si>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</si>
  <si>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</si>
  <si>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</si>
  <si>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</si>
  <si>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</si>
  <si>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</si>
  <si>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</si>
  <si>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</si>
  <si>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</si>
  <si>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</si>
  <si>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</si>
  <si>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</si>
  <si>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</si>
  <si>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</si>
  <si>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</si>
  <si>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</si>
  <si>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</si>
  <si>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</si>
  <si>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</si>
  <si>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</si>
  <si>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</si>
  <si>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</si>
  <si>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</si>
  <si>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</si>
  <si>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</si>
  <si>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</si>
  <si>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</si>
  <si>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</si>
  <si>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</si>
  <si>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</si>
  <si>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</si>
  <si>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</si>
  <si>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</si>
  <si>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</si>
  <si>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</si>
  <si>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</si>
  <si>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</si>
  <si>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</si>
  <si>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</si>
  <si>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</si>
  <si>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</si>
  <si>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</si>
  <si>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</si>
  <si>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</si>
  <si>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</si>
  <si>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</si>
  <si>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</si>
  <si>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</si>
  <si>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</si>
  <si>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</si>
  <si>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</si>
  <si>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</si>
  <si>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</si>
  <si>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</si>
  <si>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</si>
  <si>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</si>
  <si>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</si>
  <si>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</si>
  <si>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</si>
  <si>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</si>
  <si>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</si>
  <si>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</si>
  <si>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</si>
  <si>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</si>
  <si>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</si>
  <si>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</si>
  <si>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</si>
  <si>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</si>
  <si>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</si>
  <si>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</si>
  <si>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</si>
  <si>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</si>
  <si>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</si>
  <si>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</si>
  <si>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</si>
  <si>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</si>
  <si>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</si>
  <si>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</si>
  <si>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</si>
  <si>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</si>
  <si>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</si>
  <si>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</si>
  <si>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</si>
  <si>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</si>
  <si>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</si>
  <si>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</si>
  <si>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</si>
  <si>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</si>
  <si>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</si>
  <si>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</si>
  <si>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</si>
  <si>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</si>
  <si>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</si>
  <si>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</si>
  <si>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</si>
  <si>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</si>
  <si>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</si>
  <si>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</si>
  <si>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</si>
  <si>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</si>
  <si>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</si>
  <si>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</si>
  <si>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</si>
  <si>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</si>
  <si>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</si>
  <si>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</si>
  <si>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</si>
  <si>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</si>
  <si>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</si>
  <si>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</si>
  <si>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</si>
  <si>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</si>
  <si>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</si>
  <si>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</si>
  <si>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</si>
  <si>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</si>
  <si>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</si>
  <si>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</si>
  <si>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</si>
  <si>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</si>
  <si>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</si>
  <si>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</si>
  <si>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</si>
  <si>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</si>
  <si>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</si>
  <si>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</si>
  <si>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</si>
  <si>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</si>
  <si>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</si>
  <si>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</si>
  <si>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</si>
  <si>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</si>
  <si>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</si>
  <si>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</si>
  <si>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</si>
  <si>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</si>
  <si>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</si>
  <si>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</si>
  <si>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</si>
  <si>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</si>
  <si>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</si>
  <si>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</si>
  <si>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</si>
  <si>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</si>
  <si>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</si>
  <si>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</si>
  <si>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</si>
  <si>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</si>
  <si>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</si>
  <si>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</si>
  <si>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</si>
  <si>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</si>
  <si>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</si>
  <si>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</si>
  <si>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</si>
  <si>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</si>
  <si>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</si>
  <si>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</si>
  <si>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</si>
  <si>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</si>
  <si>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</si>
  <si>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</si>
  <si>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</si>
  <si>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</si>
  <si>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</si>
  <si>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</si>
  <si>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</si>
  <si>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</si>
  <si>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</si>
  <si>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</si>
  <si>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</si>
  <si>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</si>
  <si>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</si>
  <si>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</si>
  <si>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</si>
  <si>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</si>
  <si>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</si>
  <si>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</si>
  <si>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</si>
  <si>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</si>
  <si>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</si>
  <si>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</si>
  <si>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</si>
  <si>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</si>
  <si>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</si>
  <si>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</si>
  <si>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</si>
  <si>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</si>
  <si>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</si>
  <si>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</si>
  <si>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</si>
  <si>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</si>
  <si>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</si>
  <si>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</si>
  <si>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</si>
  <si>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</si>
  <si>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</si>
  <si>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</si>
  <si>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</si>
  <si>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</si>
  <si>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</si>
  <si>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</si>
  <si>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</si>
  <si>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</si>
  <si>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</si>
  <si>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</si>
  <si>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</si>
  <si>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</si>
  <si>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</si>
  <si>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</si>
  <si>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</si>
  <si>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</si>
  <si>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</si>
  <si>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</si>
  <si>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</si>
  <si>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</si>
  <si>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</si>
  <si>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</si>
  <si>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</si>
  <si>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</si>
  <si>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</si>
  <si>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</si>
  <si>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</si>
  <si>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</si>
  <si>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</si>
  <si>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</si>
  <si>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</si>
  <si>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</si>
  <si>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</si>
  <si>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</si>
  <si>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</si>
  <si>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</si>
  <si>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</si>
  <si>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</si>
  <si>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</si>
  <si>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</si>
  <si>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</si>
  <si>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</si>
  <si>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</si>
  <si>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</si>
  <si>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</si>
  <si>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</si>
  <si>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</si>
  <si>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</si>
  <si>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</si>
  <si>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</si>
  <si>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</si>
  <si>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</si>
  <si>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</si>
  <si>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</si>
  <si>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</si>
  <si>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</si>
  <si>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</si>
  <si>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</si>
  <si>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</si>
  <si>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</si>
  <si>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</si>
  <si>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</si>
  <si>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</si>
  <si>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</si>
  <si>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</si>
  <si>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</si>
  <si>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</si>
  <si>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</si>
  <si>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</si>
  <si>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</si>
  <si>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</si>
  <si>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</si>
  <si>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</si>
  <si>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</si>
  <si>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</si>
  <si>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</si>
  <si>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</si>
  <si>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</si>
  <si>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</si>
  <si>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</si>
  <si>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</si>
  <si>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</si>
  <si>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</si>
  <si>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</si>
  <si>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</si>
  <si>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</si>
  <si>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</si>
  <si>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</si>
  <si>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</si>
  <si>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</si>
  <si>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</si>
  <si>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</si>
  <si>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</si>
  <si>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</si>
  <si>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</si>
  <si>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</si>
  <si>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</si>
  <si>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</si>
  <si>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</si>
  <si>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</si>
  <si>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</si>
  <si>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</si>
  <si>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</si>
  <si>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</si>
  <si>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</si>
  <si>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</si>
  <si>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</si>
  <si>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</si>
  <si>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</si>
  <si>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</si>
  <si>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</si>
  <si>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</si>
  <si>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</si>
  <si>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</si>
  <si>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</si>
  <si>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</si>
  <si>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</si>
  <si>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</si>
  <si>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</si>
  <si>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</si>
  <si>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</si>
  <si>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</si>
  <si>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</si>
  <si>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</si>
  <si>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</si>
  <si>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</si>
  <si>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</si>
  <si>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</si>
  <si>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</si>
  <si>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</si>
  <si>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</si>
  <si>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</si>
  <si>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</si>
  <si>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</si>
  <si>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</si>
  <si>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</si>
  <si>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</si>
  <si>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</si>
  <si>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</si>
  <si>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</si>
  <si>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</si>
  <si>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</si>
  <si>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</si>
  <si>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</si>
  <si>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</si>
  <si>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</si>
  <si>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</si>
  <si>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</si>
  <si>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</si>
  <si>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</si>
  <si>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</si>
  <si>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</si>
  <si>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</si>
  <si>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</si>
  <si>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</si>
  <si>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</si>
  <si>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</si>
  <si>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</si>
  <si>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</si>
  <si>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</si>
  <si>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</si>
  <si>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</si>
  <si>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</si>
  <si>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</si>
  <si>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</si>
  <si>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</si>
  <si>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</si>
  <si>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</si>
  <si>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</si>
  <si>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</si>
  <si>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</si>
  <si>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</si>
  <si>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</si>
  <si>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</si>
  <si>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</si>
  <si>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</si>
  <si>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</si>
  <si>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</si>
  <si>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</si>
  <si>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</si>
  <si>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</si>
  <si>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</si>
  <si>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</si>
  <si>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</si>
  <si>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</si>
  <si>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</si>
  <si>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</si>
  <si>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</si>
  <si>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</si>
  <si>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</si>
  <si>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</si>
  <si>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</si>
  <si>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</si>
  <si>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</si>
  <si>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</si>
  <si>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</si>
  <si>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</si>
  <si>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</si>
  <si>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</si>
  <si>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</si>
  <si>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</si>
  <si>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</si>
  <si>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</si>
  <si>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</si>
  <si>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</si>
  <si>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</si>
  <si>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</si>
  <si>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</si>
  <si>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</si>
  <si>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</si>
  <si>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</si>
  <si>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</si>
  <si>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</si>
  <si>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</si>
  <si>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</si>
  <si>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</si>
  <si>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</si>
  <si>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</si>
  <si>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</si>
  <si>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</si>
  <si>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</si>
  <si>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</si>
  <si>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</si>
  <si>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</si>
  <si>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</si>
  <si>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</si>
  <si>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</si>
  <si>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</si>
  <si>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</si>
  <si>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</si>
  <si>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</si>
  <si>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</si>
  <si>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</si>
  <si>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</si>
  <si>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</si>
  <si>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</si>
  <si>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</si>
  <si>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</si>
  <si>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</si>
  <si>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</si>
  <si>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</si>
  <si>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</si>
  <si>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</si>
  <si>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</si>
  <si>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</si>
  <si>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</si>
  <si>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</si>
  <si>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</si>
  <si>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</si>
  <si>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</si>
  <si>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</si>
  <si>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</si>
  <si>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</si>
  <si>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</si>
  <si>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</si>
  <si>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</si>
  <si>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</si>
  <si>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</si>
  <si>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</si>
  <si>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</si>
  <si>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</si>
  <si>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</si>
  <si>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</si>
  <si>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</si>
  <si>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</si>
  <si>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</si>
  <si>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</si>
  <si>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</si>
  <si>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</si>
  <si>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</si>
  <si>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</si>
  <si>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</si>
  <si>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</si>
  <si>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</si>
  <si>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</si>
  <si>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</si>
  <si>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</si>
  <si>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</si>
  <si>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</si>
  <si>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</si>
  <si>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</si>
  <si>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</si>
  <si>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</si>
  <si>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</si>
  <si>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</si>
  <si>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</si>
  <si>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</si>
  <si>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</si>
  <si>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</si>
  <si>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</si>
  <si>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</si>
  <si>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</si>
  <si>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</si>
  <si>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</si>
  <si>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</si>
  <si>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</si>
  <si>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</si>
  <si>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</si>
  <si>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</si>
  <si>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</si>
  <si>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</si>
  <si>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</si>
  <si>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</si>
  <si>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</si>
  <si>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</si>
  <si>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</si>
  <si>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</si>
  <si>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</si>
  <si>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</si>
  <si>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</si>
  <si>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</si>
  <si>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</si>
  <si>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</si>
  <si>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</si>
  <si>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</si>
  <si>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</si>
  <si>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</si>
  <si>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</si>
  <si>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</si>
  <si>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</si>
  <si>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</si>
  <si>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</si>
  <si>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</si>
  <si>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</si>
  <si>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</si>
  <si>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</si>
  <si>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</si>
  <si>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</si>
  <si>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</si>
  <si>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</si>
  <si>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</si>
  <si>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</si>
  <si>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</si>
  <si>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</si>
  <si>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</si>
  <si>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</si>
  <si>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</si>
  <si>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</si>
  <si>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</si>
  <si>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</si>
  <si>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</si>
  <si>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</si>
  <si>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</si>
  <si>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</si>
  <si>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</si>
  <si>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</si>
  <si>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</si>
  <si>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</si>
  <si>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</si>
  <si>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</si>
  <si>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</si>
  <si>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</si>
  <si>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</si>
  <si>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</si>
  <si>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</si>
  <si>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</si>
  <si>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</si>
  <si>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</si>
  <si>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</si>
  <si>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</si>
  <si>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</si>
  <si>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</si>
  <si>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</si>
  <si>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</si>
  <si>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</si>
  <si>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</si>
  <si>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</si>
  <si>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</si>
  <si>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</si>
  <si>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</si>
  <si>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</si>
  <si>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</si>
  <si>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</si>
  <si>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</si>
  <si>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</si>
  <si>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</si>
  <si>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</si>
  <si>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</si>
  <si>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</si>
  <si>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</si>
  <si>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</si>
  <si>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</si>
  <si>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</si>
  <si>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</si>
  <si>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</si>
  <si>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</si>
  <si>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</si>
  <si>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</si>
  <si>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</si>
  <si>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</si>
  <si>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</si>
  <si>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</si>
  <si>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</si>
  <si>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</si>
  <si>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</si>
  <si>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</si>
  <si>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</si>
  <si>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</si>
  <si>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</si>
  <si>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</si>
  <si>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</si>
  <si>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</si>
  <si>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</si>
  <si>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</si>
  <si>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</si>
  <si>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</si>
  <si>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</si>
  <si>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</si>
  <si>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</si>
  <si>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</si>
  <si>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</si>
  <si>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</si>
  <si>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</si>
  <si>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</si>
  <si>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</si>
  <si>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</si>
  <si>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</si>
  <si>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</si>
  <si>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</si>
  <si>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</si>
  <si>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</si>
  <si>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</si>
  <si>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</si>
  <si>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</si>
  <si>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</si>
  <si>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</si>
  <si>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</si>
  <si>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</si>
  <si>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</si>
  <si>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</si>
  <si>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</si>
  <si>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</si>
  <si>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</si>
  <si>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</si>
  <si>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</si>
  <si>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</si>
  <si>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</si>
  <si>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</si>
  <si>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</si>
  <si>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</si>
  <si>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</si>
  <si>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</si>
  <si>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</si>
  <si>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</si>
  <si>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</si>
  <si>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</si>
  <si>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</si>
  <si>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</si>
  <si>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</si>
  <si>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</si>
  <si>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</si>
  <si>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</si>
  <si>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</si>
  <si>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</si>
  <si>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</si>
  <si>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</si>
  <si>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</si>
  <si>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</si>
  <si>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</si>
  <si>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</si>
  <si>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</si>
  <si>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</si>
  <si>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</si>
  <si>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</si>
  <si>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</si>
  <si>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</si>
  <si>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</si>
  <si>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</si>
  <si>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</si>
  <si>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</si>
  <si>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</si>
  <si>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</si>
  <si>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</si>
  <si>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</si>
  <si>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</si>
  <si>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</si>
  <si>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</si>
  <si>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</si>
  <si>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</si>
  <si>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</si>
  <si>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</si>
  <si>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</si>
  <si>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</si>
  <si>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</si>
  <si>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</si>
  <si>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</si>
  <si>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</si>
  <si>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</si>
  <si>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</si>
  <si>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</si>
  <si>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</si>
  <si>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</si>
  <si>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</si>
  <si>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</si>
  <si>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</si>
  <si>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</si>
  <si>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</si>
  <si>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</si>
  <si>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</si>
  <si>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</si>
  <si>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</si>
  <si>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</si>
  <si>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</si>
  <si>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</si>
  <si>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</si>
  <si>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</si>
  <si>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</si>
  <si>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</si>
  <si>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</si>
  <si>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</si>
  <si>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</si>
  <si>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</si>
  <si>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</si>
  <si>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</si>
  <si>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</si>
  <si>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</si>
  <si>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</si>
  <si>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</si>
  <si>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</si>
  <si>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</si>
  <si>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</si>
  <si>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</si>
  <si>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</si>
  <si>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</si>
  <si>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</si>
  <si>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</si>
  <si>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</si>
  <si>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</si>
  <si>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</si>
  <si>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</si>
  <si>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</si>
  <si>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</si>
  <si>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</si>
  <si>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</si>
  <si>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</si>
  <si>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</si>
  <si>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</si>
  <si>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</si>
  <si>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</si>
  <si>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</si>
  <si>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</si>
  <si>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</si>
  <si>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</si>
  <si>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</si>
  <si>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</si>
  <si>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</si>
  <si>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</si>
  <si>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</si>
  <si>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</si>
  <si>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</si>
  <si>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</si>
  <si>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</si>
  <si>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</si>
  <si>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</si>
  <si>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</si>
  <si>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</si>
  <si>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</si>
  <si>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</si>
  <si>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</si>
  <si>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</si>
  <si>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</si>
  <si>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</si>
  <si>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</si>
  <si>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</si>
  <si>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</si>
  <si>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</si>
  <si>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</si>
  <si>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</si>
  <si>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</si>
  <si>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</si>
  <si>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</si>
  <si>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</si>
  <si>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</si>
  <si>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</si>
  <si>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</si>
  <si>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</si>
  <si>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</si>
  <si>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</si>
  <si>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</si>
  <si>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</si>
  <si>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</si>
  <si>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</si>
  <si>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</si>
  <si>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</si>
  <si>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</si>
  <si>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</si>
  <si>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</si>
  <si>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</si>
  <si>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</si>
  <si>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</si>
  <si>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</si>
  <si>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</si>
  <si>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</si>
  <si>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</si>
  <si>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</si>
  <si>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</si>
  <si>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</si>
  <si>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</si>
  <si>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</si>
  <si>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</si>
  <si>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</si>
  <si>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</si>
  <si>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</si>
  <si>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</si>
  <si>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</si>
  <si>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</si>
  <si>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</si>
  <si>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</si>
  <si>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</si>
  <si>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</si>
  <si>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</si>
  <si>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</si>
  <si>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</si>
  <si>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</si>
  <si>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</si>
  <si>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</si>
  <si>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</si>
  <si>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</si>
  <si>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</si>
  <si>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</si>
  <si>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</si>
  <si>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</si>
  <si>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</si>
  <si>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</si>
  <si>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</si>
  <si>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</si>
  <si>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</si>
  <si>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</si>
  <si>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</si>
  <si>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</si>
  <si>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</si>
  <si>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</si>
  <si>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</si>
  <si>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</si>
  <si>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</si>
  <si>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</si>
  <si>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</si>
  <si>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</si>
  <si>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</si>
  <si>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</si>
  <si>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</si>
  <si>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</si>
  <si>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</si>
  <si>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</si>
  <si>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</si>
  <si>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</si>
  <si>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</si>
  <si>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</si>
  <si>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</si>
  <si>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</si>
  <si>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</si>
  <si>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</si>
  <si>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</si>
  <si>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</si>
  <si>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</si>
  <si>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</si>
  <si>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</si>
  <si>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</si>
  <si>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</si>
  <si>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</si>
  <si>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</si>
  <si>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</si>
  <si>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</si>
  <si>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</si>
  <si>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</si>
  <si>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</si>
  <si>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</si>
  <si>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</si>
  <si>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</si>
  <si>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</si>
  <si>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</si>
  <si>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</si>
  <si>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</si>
  <si>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</si>
  <si>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</si>
  <si>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</si>
  <si>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</si>
  <si>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</si>
  <si>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</si>
  <si>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</si>
  <si>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</si>
  <si>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</si>
  <si>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</si>
  <si>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</si>
  <si>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</si>
  <si>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</si>
  <si>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</si>
  <si>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</si>
  <si>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</si>
  <si>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</si>
  <si>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</si>
  <si>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</si>
  <si>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</si>
  <si>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</si>
  <si>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</si>
  <si>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</si>
  <si>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</si>
  <si>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</si>
  <si>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</si>
  <si>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</si>
  <si>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</si>
  <si>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</si>
  <si>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</si>
  <si>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</si>
  <si>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</si>
  <si>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</si>
  <si>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</si>
  <si>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</si>
  <si>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</si>
  <si>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</si>
  <si>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</si>
  <si>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</si>
  <si>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</si>
  <si>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</si>
  <si>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</si>
  <si>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</si>
  <si>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</si>
  <si>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</si>
  <si>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</si>
  <si>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</si>
  <si>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</si>
  <si>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</si>
  <si>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</si>
  <si>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</si>
  <si>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</si>
  <si>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</si>
  <si>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</si>
  <si>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</si>
  <si>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</si>
  <si>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</si>
  <si>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</si>
  <si>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</si>
  <si>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</si>
  <si>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</si>
  <si>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</si>
  <si>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</si>
  <si>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</si>
  <si>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</si>
  <si>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</si>
  <si>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</si>
  <si>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</si>
  <si>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</si>
  <si>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</si>
  <si>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</si>
  <si>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</si>
  <si>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</si>
  <si>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</si>
  <si>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</si>
  <si>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</si>
  <si>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</si>
  <si>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</si>
  <si>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</si>
  <si>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</si>
  <si>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</si>
  <si>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</si>
  <si>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</si>
  <si>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</si>
  <si>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</si>
  <si>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</si>
  <si>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</si>
  <si>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</si>
  <si>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</si>
  <si>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</si>
  <si>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</si>
  <si>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</si>
  <si>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</si>
  <si>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</si>
  <si>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</si>
  <si>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</si>
  <si>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</si>
  <si>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</si>
  <si>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</si>
  <si>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</si>
  <si>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</si>
  <si>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</si>
  <si>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</si>
  <si>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</si>
  <si>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</si>
  <si>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</si>
  <si>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</si>
  <si>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</si>
  <si>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</si>
  <si>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</si>
  <si>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</si>
  <si>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</si>
  <si>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</si>
  <si>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</si>
  <si>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</si>
  <si>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</si>
  <si>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</si>
  <si>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</si>
  <si>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</si>
  <si>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</si>
  <si>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</si>
  <si>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</si>
  <si>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</si>
  <si>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</si>
  <si>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</si>
  <si>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</si>
  <si>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</si>
  <si>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</si>
  <si>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</si>
  <si>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</si>
  <si>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</si>
  <si>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</si>
  <si>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</si>
  <si>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</si>
  <si>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</si>
  <si>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</si>
  <si>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</si>
  <si>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</si>
  <si>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</si>
  <si>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</si>
  <si>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</si>
  <si>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</si>
  <si>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</si>
  <si>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</si>
  <si>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</si>
  <si>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</si>
  <si>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</si>
  <si>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</si>
  <si>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</si>
  <si>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</si>
  <si>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</si>
  <si>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</si>
  <si>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</si>
  <si>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</si>
  <si>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</si>
  <si>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</si>
  <si>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</si>
  <si>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</si>
  <si>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</si>
  <si>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</si>
  <si>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</si>
  <si>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</si>
  <si>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</si>
  <si>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</si>
  <si>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</si>
  <si>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</si>
  <si>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</si>
  <si>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</si>
  <si>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</si>
  <si>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</si>
  <si>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</si>
  <si>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</si>
  <si>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</si>
  <si>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</si>
  <si>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</si>
  <si>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</si>
  <si>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</si>
  <si>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</si>
  <si>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</si>
  <si>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</si>
  <si>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</si>
  <si>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</si>
  <si>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</si>
  <si>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</si>
  <si>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</si>
  <si>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</si>
  <si>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</si>
  <si>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</si>
  <si>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</si>
  <si>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</si>
  <si>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</si>
  <si>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</si>
  <si>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</si>
  <si>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</si>
  <si>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</si>
  <si>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</si>
  <si>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</si>
  <si>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</si>
  <si>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</si>
  <si>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</si>
  <si>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</si>
  <si>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</si>
  <si>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</si>
  <si>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</si>
  <si>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</si>
  <si>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</si>
  <si>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</si>
  <si>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</si>
  <si>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</si>
  <si>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</si>
  <si>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</si>
  <si>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</si>
  <si>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</si>
  <si>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</si>
  <si>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</si>
  <si>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</si>
  <si>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</si>
  <si>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</si>
  <si>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</si>
  <si>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</si>
  <si>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</si>
  <si>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</si>
  <si>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</si>
  <si>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</si>
  <si>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</si>
  <si>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</si>
  <si>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</si>
  <si>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</si>
  <si>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</si>
  <si>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</si>
  <si>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</si>
  <si>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</si>
  <si>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</si>
  <si>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</si>
  <si>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</si>
  <si>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</si>
  <si>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</si>
  <si>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</si>
  <si>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</si>
  <si>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</si>
  <si>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</si>
  <si>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</si>
  <si>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</si>
  <si>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</si>
  <si>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</si>
  <si>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</si>
  <si>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</si>
  <si>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</si>
  <si>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</si>
  <si>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</si>
  <si>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</si>
  <si>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</si>
  <si>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</si>
  <si>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</si>
  <si>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</si>
  <si>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</si>
  <si>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</si>
  <si>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</si>
  <si>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</si>
  <si>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</si>
  <si>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</si>
  <si>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</si>
  <si>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</si>
  <si>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</si>
  <si>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</si>
  <si>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</si>
  <si>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</si>
  <si>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</si>
  <si>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</si>
  <si>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</si>
  <si>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</si>
  <si>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</si>
  <si>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</si>
  <si>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</si>
  <si>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</si>
  <si>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</si>
  <si>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</si>
  <si>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</si>
  <si>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</si>
  <si>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</si>
  <si>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</si>
  <si>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</si>
  <si>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</si>
  <si>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</si>
  <si>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</si>
  <si>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</si>
  <si>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</si>
  <si>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</si>
  <si>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</si>
  <si>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</si>
  <si>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</si>
  <si>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</si>
  <si>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</si>
  <si>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</si>
  <si>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</si>
  <si>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</si>
  <si>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</si>
  <si>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</si>
  <si>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</si>
  <si>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</si>
  <si>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</si>
  <si>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</si>
  <si>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</si>
  <si>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</si>
  <si>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</si>
  <si>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</si>
  <si>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</si>
  <si>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</si>
  <si>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</si>
  <si>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</si>
  <si>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</si>
  <si>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</si>
  <si>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</si>
  <si>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</si>
  <si>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</si>
  <si>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</si>
  <si>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</si>
  <si>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</si>
  <si>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</si>
  <si>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</si>
  <si>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</si>
  <si>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</si>
  <si>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</si>
  <si>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</si>
  <si>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</si>
  <si>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</si>
  <si>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</si>
  <si>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</si>
  <si>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</si>
  <si>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</si>
  <si>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</si>
  <si>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</si>
  <si>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</si>
  <si>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</si>
  <si>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</si>
  <si>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</si>
  <si>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</si>
  <si>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</si>
  <si>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</si>
  <si>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</si>
  <si>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</si>
  <si>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</si>
  <si>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</si>
  <si>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</si>
  <si>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</si>
  <si>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</si>
  <si>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</si>
  <si>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</si>
  <si>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</si>
  <si>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</si>
  <si>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</si>
  <si>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</si>
  <si>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</si>
  <si>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</si>
  <si>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</si>
  <si>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</si>
  <si>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</si>
  <si>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</si>
  <si>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</si>
  <si>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</si>
  <si>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</si>
  <si>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</si>
  <si>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</si>
  <si>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</si>
  <si>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</si>
  <si>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</si>
  <si>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</si>
  <si>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</si>
  <si>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</si>
  <si>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</si>
  <si>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</si>
  <si>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</si>
  <si>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</si>
  <si>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</si>
  <si>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</si>
  <si>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</si>
  <si>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</si>
  <si>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</si>
  <si>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</si>
  <si>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</si>
  <si>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</si>
  <si>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</si>
  <si>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</si>
  <si>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</si>
  <si>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</si>
  <si>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</si>
  <si>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</si>
  <si>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</si>
  <si>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</si>
  <si>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</si>
  <si>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</si>
  <si>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</si>
  <si>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</si>
  <si>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</si>
  <si>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</si>
  <si>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</si>
  <si>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</si>
  <si>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</si>
  <si>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</si>
  <si>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</si>
  <si>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</si>
  <si>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</si>
  <si>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</si>
  <si>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</si>
  <si>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</si>
  <si>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</si>
  <si>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</si>
  <si>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</si>
  <si>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</si>
  <si>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</si>
  <si>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</si>
  <si>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</si>
  <si>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</si>
  <si>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</si>
  <si>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</si>
  <si>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</si>
  <si>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</si>
  <si>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</si>
  <si>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</si>
  <si>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</si>
  <si>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</si>
  <si>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</si>
  <si>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</si>
  <si>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</si>
  <si>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</si>
  <si>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</si>
  <si>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</si>
  <si>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</si>
  <si>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</si>
  <si>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</si>
  <si>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</si>
  <si>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</si>
  <si>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</si>
  <si>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</si>
  <si>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</si>
  <si>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</si>
  <si>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</si>
  <si>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</si>
  <si>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</si>
  <si>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</si>
  <si>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</si>
  <si>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</si>
  <si>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</si>
  <si>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</si>
  <si>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</si>
  <si>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</si>
  <si>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</si>
  <si>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</si>
  <si>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</si>
  <si>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</si>
  <si>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</si>
  <si>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</si>
  <si>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</si>
  <si>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</si>
  <si>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</si>
  <si>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</si>
  <si>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</si>
  <si>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</si>
  <si>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</si>
  <si>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</si>
  <si>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</si>
  <si>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</si>
  <si>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</si>
  <si>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</si>
  <si>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</si>
  <si>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</si>
  <si>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</si>
  <si>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</si>
  <si>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</si>
  <si>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</si>
  <si>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</si>
  <si>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</si>
  <si>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</si>
  <si>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</si>
  <si>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</si>
  <si>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</si>
  <si>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</si>
  <si>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</si>
  <si>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</si>
  <si>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</si>
  <si>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</si>
  <si>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</si>
  <si>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</si>
  <si>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</si>
  <si>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</si>
  <si>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</si>
  <si>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</si>
  <si>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</si>
  <si>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</si>
  <si>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</si>
  <si>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</si>
  <si>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</si>
  <si>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</si>
  <si>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</si>
  <si>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</si>
  <si>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</si>
  <si>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</si>
  <si>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</si>
  <si>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</si>
  <si>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</si>
  <si>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</si>
  <si>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</si>
  <si>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</si>
  <si>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</si>
  <si>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</si>
  <si>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</si>
  <si>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</si>
  <si>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</si>
  <si>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</si>
  <si>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</si>
  <si>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</si>
  <si>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</si>
  <si>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</si>
  <si>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</si>
  <si>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</si>
  <si>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</si>
  <si>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</si>
  <si>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</si>
  <si>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</si>
  <si>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</si>
  <si>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</si>
  <si>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</si>
  <si>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</si>
  <si>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</si>
  <si>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</si>
  <si>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</si>
  <si>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</si>
  <si>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</si>
  <si>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</si>
  <si>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</si>
  <si>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</si>
  <si>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</si>
  <si>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</si>
  <si>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</si>
  <si>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</si>
  <si>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</si>
  <si>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</si>
  <si>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</si>
  <si>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</si>
  <si>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</si>
  <si>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</si>
  <si>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</si>
  <si>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</si>
  <si>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</si>
  <si>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</si>
  <si>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</si>
  <si>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</si>
  <si>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</si>
  <si>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</si>
  <si>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</si>
  <si>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</si>
  <si>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</si>
  <si>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</si>
  <si>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</si>
  <si>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</si>
  <si>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</si>
  <si>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</si>
  <si>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</si>
  <si>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</si>
  <si>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</si>
  <si>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</si>
  <si>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</si>
  <si>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</si>
  <si>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</si>
  <si>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</si>
  <si>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</si>
  <si>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</si>
  <si>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</si>
  <si>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</si>
  <si>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</si>
  <si>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</si>
  <si>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</si>
  <si>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</si>
  <si>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</si>
  <si>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</si>
  <si>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</si>
  <si>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</si>
  <si>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</si>
  <si>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</si>
  <si>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</si>
  <si>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</si>
  <si>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</si>
  <si>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</si>
  <si>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</si>
  <si>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</si>
  <si>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</si>
  <si>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</si>
  <si>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</si>
  <si>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</si>
  <si>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</si>
  <si>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</si>
  <si>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</si>
  <si>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</si>
  <si>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</si>
  <si>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</si>
  <si>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</si>
  <si>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</si>
  <si>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</si>
  <si>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</si>
  <si>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</si>
  <si>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</si>
  <si>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</si>
  <si>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</si>
  <si>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</si>
  <si>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</si>
  <si>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</si>
  <si>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</si>
  <si>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</si>
  <si>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</si>
  <si>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</si>
  <si>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</si>
  <si>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</si>
  <si>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</si>
  <si>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</si>
  <si>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</si>
  <si>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</si>
  <si>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</si>
  <si>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</si>
  <si>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</si>
  <si>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</si>
  <si>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</si>
  <si>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</si>
  <si>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</si>
  <si>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</si>
  <si>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</si>
  <si>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</si>
  <si>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</si>
  <si>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</si>
  <si>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</si>
  <si>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</si>
  <si>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</si>
  <si>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</si>
  <si>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</si>
  <si>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</si>
  <si>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</si>
  <si>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</si>
  <si>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</si>
  <si>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</si>
  <si>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</si>
  <si>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</si>
  <si>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</si>
  <si>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</si>
  <si>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</si>
  <si>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</si>
  <si>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</si>
  <si>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</si>
  <si>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</si>
  <si>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</si>
  <si>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</si>
  <si>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</si>
  <si>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</si>
  <si>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</si>
  <si>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</si>
  <si>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</si>
  <si>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</si>
  <si>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</si>
  <si>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</si>
  <si>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</si>
  <si>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</si>
  <si>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</si>
  <si>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</si>
  <si>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</si>
  <si>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</si>
  <si>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</si>
  <si>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</si>
  <si>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</si>
  <si>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</si>
  <si>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</si>
  <si>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</si>
  <si>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</si>
  <si>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</si>
  <si>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</si>
  <si>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</si>
  <si>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</si>
  <si>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</si>
  <si>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</si>
  <si>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</si>
  <si>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</si>
  <si>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</si>
  <si>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</si>
  <si>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</si>
  <si>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</si>
  <si>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</si>
  <si>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</si>
  <si>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</si>
  <si>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</si>
  <si>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</si>
  <si>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</si>
  <si>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</si>
  <si>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</si>
  <si>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</si>
  <si>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</si>
  <si>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</si>
  <si>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</si>
  <si>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</si>
  <si>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</si>
  <si>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</si>
  <si>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</si>
  <si>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</si>
  <si>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</si>
  <si>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</si>
  <si>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</si>
  <si>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</si>
  <si>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</si>
  <si>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</si>
  <si>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</si>
  <si>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</si>
  <si>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</si>
  <si>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</si>
  <si>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</si>
  <si>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</si>
  <si>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</si>
  <si>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</si>
  <si>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</si>
  <si>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</si>
  <si>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</si>
  <si>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</si>
  <si>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</si>
  <si>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</si>
  <si>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</si>
  <si>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</si>
  <si>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</si>
  <si>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</si>
  <si>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</si>
  <si>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</si>
  <si>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</si>
  <si>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</si>
  <si>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</si>
  <si>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</si>
  <si>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</si>
  <si>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</si>
  <si>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</si>
  <si>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</si>
  <si>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</si>
  <si>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</si>
  <si>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</si>
  <si>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</si>
  <si>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</si>
  <si>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</si>
  <si>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</si>
  <si>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</si>
  <si>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</si>
  <si>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</si>
  <si>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</si>
  <si>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</si>
  <si>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</si>
  <si>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</si>
  <si>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</si>
  <si>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</si>
  <si>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</si>
  <si>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</si>
  <si>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</si>
  <si>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</si>
  <si>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</si>
  <si>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</si>
  <si>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</si>
  <si>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</si>
  <si>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</si>
  <si>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</si>
  <si>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</si>
  <si>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</si>
  <si>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</si>
  <si>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</si>
  <si>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</si>
  <si>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</si>
  <si>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</si>
  <si>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</si>
  <si>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</si>
  <si>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</si>
  <si>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</si>
  <si>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</si>
  <si>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</si>
  <si>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</si>
  <si>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</si>
  <si>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</si>
  <si>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</si>
  <si>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</si>
  <si>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</si>
  <si>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</si>
  <si>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</si>
  <si>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</si>
  <si>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</si>
  <si>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</si>
  <si>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</si>
  <si>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</si>
  <si>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</si>
  <si>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</si>
  <si>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</si>
  <si>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</si>
  <si>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</si>
  <si>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</si>
  <si>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</si>
  <si>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</si>
  <si>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</si>
  <si>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</si>
  <si>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</si>
  <si>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</si>
  <si>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</si>
  <si>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</si>
  <si>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</si>
  <si>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</si>
  <si>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</si>
  <si>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</si>
  <si>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</si>
  <si>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</si>
  <si>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</si>
  <si>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</si>
  <si>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</si>
  <si>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</si>
  <si>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</si>
  <si>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</si>
  <si>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</si>
  <si>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</si>
  <si>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</si>
  <si>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</si>
  <si>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</si>
  <si>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</si>
  <si>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</si>
  <si>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</si>
  <si>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</si>
  <si>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</si>
  <si>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</si>
  <si>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</si>
  <si>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</si>
  <si>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</si>
  <si>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</si>
  <si>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</si>
  <si>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</si>
  <si>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</si>
  <si>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</si>
  <si>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</si>
  <si>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</si>
  <si>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</si>
  <si>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</si>
  <si>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</si>
  <si>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</si>
  <si>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</si>
  <si>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</si>
  <si>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</si>
  <si>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</si>
  <si>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</si>
  <si>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</si>
  <si>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</si>
  <si>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</si>
  <si>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</si>
  <si>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</si>
  <si>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</si>
  <si>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</si>
  <si>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</si>
  <si>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</si>
  <si>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</si>
  <si>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</si>
  <si>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</si>
  <si>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</si>
  <si>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</si>
  <si>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</si>
  <si>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</si>
  <si>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</si>
  <si>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</si>
  <si>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</si>
  <si>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</si>
  <si>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</si>
  <si>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</si>
  <si>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</si>
  <si>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</si>
  <si>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</si>
  <si>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</si>
  <si>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</si>
  <si>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</si>
  <si>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</si>
  <si>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</si>
  <si>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</si>
  <si>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</si>
  <si>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</si>
  <si>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</si>
  <si>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</si>
  <si>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</si>
  <si>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</si>
  <si>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</si>
  <si>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</si>
  <si>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</si>
  <si>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</si>
  <si>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</si>
  <si>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</si>
  <si>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</si>
  <si>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</si>
  <si>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</si>
  <si>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</si>
  <si>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</si>
  <si>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</si>
  <si>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</si>
  <si>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</si>
  <si>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</si>
  <si>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</si>
  <si>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</si>
  <si>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</si>
  <si>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</si>
  <si>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</si>
  <si>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</si>
  <si>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</si>
  <si>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</si>
  <si>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</si>
  <si>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</si>
  <si>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</si>
  <si>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</si>
  <si>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</si>
  <si>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</si>
  <si>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</si>
  <si>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</si>
  <si>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</si>
  <si>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</si>
  <si>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</si>
  <si>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</si>
  <si>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</si>
  <si>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</si>
  <si>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</si>
  <si>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</si>
  <si>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</si>
  <si>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</si>
  <si>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</si>
  <si>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</si>
  <si>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</si>
  <si>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</si>
  <si>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</si>
  <si>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</si>
  <si>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</si>
  <si>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</si>
  <si>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</si>
  <si>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</si>
  <si>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</si>
  <si>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</si>
  <si>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</si>
  <si>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</si>
  <si>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</si>
  <si>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</si>
  <si>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</si>
  <si>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</si>
  <si>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</si>
  <si>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</si>
  <si>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</si>
  <si>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</si>
  <si>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</si>
  <si>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</si>
  <si>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</si>
  <si>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</si>
  <si>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</si>
  <si>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</si>
  <si>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</si>
  <si>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</si>
  <si>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</si>
  <si>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</si>
  <si>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</si>
  <si>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</si>
  <si>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</si>
  <si>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</si>
  <si>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</si>
  <si>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</si>
  <si>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</si>
  <si>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</si>
  <si>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</si>
  <si>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</si>
  <si>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</si>
  <si>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</si>
  <si>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</si>
  <si>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</si>
  <si>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</si>
  <si>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</si>
  <si>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</si>
  <si>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</si>
  <si>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</si>
  <si>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</si>
  <si>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</si>
  <si>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</si>
  <si>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</si>
  <si>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</si>
  <si>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</si>
  <si>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</si>
  <si>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</si>
  <si>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</si>
  <si>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</si>
  <si>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</si>
  <si>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</si>
  <si>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</si>
  <si>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</si>
  <si>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</si>
  <si>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</si>
  <si>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</si>
  <si>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</si>
  <si>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</si>
  <si>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</si>
  <si>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</si>
  <si>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</si>
  <si>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</si>
  <si>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</si>
  <si>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</si>
  <si>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</si>
  <si>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</si>
  <si>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</si>
  <si>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</si>
  <si>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</si>
  <si>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</si>
  <si>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</si>
  <si>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</si>
  <si>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</si>
  <si>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</si>
  <si>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</si>
  <si>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</si>
  <si>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</si>
  <si>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</si>
  <si>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</si>
  <si>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</si>
  <si>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</si>
  <si>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</si>
  <si>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</si>
  <si>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</si>
  <si>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</si>
  <si>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</si>
  <si>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</si>
  <si>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</si>
  <si>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</si>
  <si>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</si>
  <si>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</si>
  <si>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</si>
  <si>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</si>
  <si>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</si>
  <si>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</si>
  <si>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</si>
  <si>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</si>
  <si>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</si>
  <si>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</si>
  <si>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</si>
  <si>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</si>
  <si>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</si>
  <si>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</si>
  <si>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</si>
  <si>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</si>
  <si>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</si>
  <si>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</si>
  <si>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</si>
  <si>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</si>
  <si>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</si>
  <si>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</si>
  <si>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</si>
  <si>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</si>
  <si>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</si>
  <si>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</si>
  <si>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</si>
  <si>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</si>
  <si>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</si>
  <si>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</si>
  <si>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</si>
  <si>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</si>
  <si>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</si>
  <si>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</si>
  <si>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</si>
  <si>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</si>
  <si>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</si>
  <si>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</si>
  <si>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</si>
  <si>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</si>
  <si>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</si>
  <si>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</si>
  <si>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</si>
  <si>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</si>
  <si>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</si>
  <si>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</si>
  <si>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</si>
  <si>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</si>
  <si>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</si>
  <si>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</si>
  <si>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</si>
  <si>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</si>
  <si>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</si>
  <si>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</si>
  <si>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</si>
  <si>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</si>
  <si>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</si>
  <si>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</si>
  <si>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</si>
  <si>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</si>
  <si>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</si>
  <si>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</si>
  <si>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</si>
  <si>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</si>
  <si>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</si>
  <si>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</si>
  <si>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</si>
  <si>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</si>
  <si>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</si>
  <si>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</si>
  <si>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</si>
  <si>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</si>
  <si>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</si>
  <si>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</si>
  <si>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</si>
  <si>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</si>
  <si>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</si>
  <si>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</si>
  <si>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</si>
  <si>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</si>
  <si>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</si>
  <si>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</si>
  <si>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</si>
  <si>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</si>
  <si>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</si>
  <si>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</si>
  <si>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</si>
  <si>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</si>
  <si>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</si>
  <si>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</si>
  <si>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</si>
  <si>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</si>
  <si>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</si>
  <si>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</si>
  <si>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</si>
  <si>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</si>
  <si>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</si>
  <si>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</si>
  <si>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</si>
  <si>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</si>
  <si>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</si>
  <si>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</si>
  <si>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</si>
  <si>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</si>
  <si>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</si>
  <si>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</si>
  <si>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</si>
  <si>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</si>
  <si>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</si>
  <si>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</si>
  <si>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</si>
  <si>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</si>
  <si>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</si>
  <si>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</si>
  <si>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</si>
  <si>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</si>
  <si>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</si>
  <si>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</si>
  <si>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</si>
  <si>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</si>
  <si>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</si>
  <si>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</si>
  <si>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</si>
  <si>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</si>
  <si>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</si>
  <si>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</si>
  <si>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</si>
  <si>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</si>
  <si>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</si>
  <si>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</si>
  <si>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</si>
  <si>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</si>
  <si>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</si>
  <si>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</si>
  <si>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</si>
  <si>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</si>
  <si>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</si>
  <si>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</si>
  <si>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</si>
  <si>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</si>
  <si>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</si>
  <si>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</si>
  <si>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</si>
  <si>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</si>
  <si>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</si>
  <si>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</si>
  <si>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</si>
  <si>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</si>
  <si>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</si>
  <si>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</si>
  <si>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</si>
  <si>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</si>
  <si>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</si>
  <si>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</si>
  <si>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</si>
  <si>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</si>
  <si>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</si>
  <si>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</si>
  <si>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</si>
  <si>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</si>
  <si>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</si>
  <si>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</si>
  <si>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</si>
  <si>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</si>
  <si>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</si>
  <si>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</si>
  <si>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</si>
  <si>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</si>
  <si>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</si>
  <si>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</si>
  <si>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</si>
  <si>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</si>
  <si>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</si>
  <si>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</si>
  <si>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</si>
  <si>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</si>
  <si>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</si>
  <si>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</si>
  <si>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</si>
  <si>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</si>
  <si>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</si>
  <si>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</si>
  <si>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</si>
  <si>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</si>
  <si>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</si>
  <si>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</si>
  <si>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</si>
  <si>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</si>
  <si>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</si>
  <si>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</si>
  <si>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</si>
  <si>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</si>
  <si>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</si>
  <si>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</si>
  <si>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</si>
  <si>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</si>
  <si>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</si>
  <si>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</si>
  <si>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</si>
  <si>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</si>
  <si>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</si>
  <si>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</si>
  <si>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</si>
  <si>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</si>
  <si>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</si>
  <si>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</si>
  <si>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</si>
  <si>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</si>
  <si>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</si>
  <si>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</si>
  <si>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</si>
  <si>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</si>
  <si>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</si>
  <si>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</si>
  <si>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</si>
  <si>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</si>
  <si>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</si>
  <si>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</si>
  <si>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</si>
  <si>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</si>
  <si>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</si>
  <si>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</si>
  <si>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</si>
  <si>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</si>
  <si>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</si>
  <si>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</si>
  <si>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</si>
  <si>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</si>
  <si>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</si>
  <si>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</si>
  <si>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</si>
  <si>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</si>
  <si>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</si>
  <si>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</si>
  <si>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</si>
  <si>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</si>
  <si>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</si>
  <si>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</si>
  <si>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</si>
  <si>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</si>
  <si>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</si>
  <si>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</si>
  <si>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</si>
  <si>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</si>
  <si>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</si>
  <si>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</si>
  <si>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</si>
  <si>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</si>
  <si>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</si>
  <si>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</si>
  <si>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</si>
  <si>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</si>
  <si>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</si>
  <si>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</si>
  <si>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</si>
  <si>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</si>
  <si>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</si>
  <si>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</si>
  <si>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</si>
  <si>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</si>
  <si>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</si>
  <si>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</si>
  <si>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</si>
  <si>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</si>
  <si>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</si>
  <si>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</si>
  <si>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</si>
  <si>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</si>
  <si>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</si>
  <si>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</si>
  <si>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</si>
  <si>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</si>
  <si>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</si>
  <si>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</si>
  <si>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</si>
  <si>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</si>
  <si>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</si>
  <si>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</si>
  <si>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</si>
  <si>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</si>
  <si>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</si>
  <si>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</si>
  <si>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</si>
  <si>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</si>
  <si>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</si>
  <si>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</si>
  <si>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</si>
  <si>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</si>
  <si>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</si>
  <si>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</si>
  <si>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</si>
  <si>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</si>
  <si>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</si>
  <si>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</si>
  <si>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</si>
  <si>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</si>
  <si>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</si>
  <si>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</si>
  <si>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</si>
  <si>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</si>
  <si>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</si>
  <si>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</si>
  <si>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</si>
  <si>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</si>
  <si>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</si>
  <si>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</si>
  <si>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</si>
  <si>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</si>
  <si>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</si>
  <si>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</si>
  <si>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</si>
  <si>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</si>
  <si>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</si>
  <si>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</si>
  <si>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</si>
  <si>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</si>
  <si>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</si>
  <si>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</si>
  <si>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</si>
  <si>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</si>
  <si>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</si>
  <si>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</si>
  <si>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</si>
  <si>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</si>
  <si>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</si>
  <si>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</si>
  <si>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</si>
  <si>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</si>
  <si>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</si>
  <si>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</si>
  <si>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</si>
  <si>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</si>
  <si>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</si>
  <si>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</si>
  <si>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</si>
  <si>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</si>
  <si>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</si>
  <si>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</si>
  <si>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</si>
  <si>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</si>
  <si>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</si>
  <si>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</si>
  <si>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</si>
  <si>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</si>
  <si>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</si>
  <si>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</si>
  <si>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</si>
  <si>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</si>
  <si>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</si>
  <si>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</si>
  <si>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</si>
  <si>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</si>
  <si>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</si>
  <si>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</si>
  <si>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</si>
  <si>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</si>
  <si>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</si>
  <si>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</si>
  <si>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</si>
  <si>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</si>
  <si>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</si>
  <si>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</si>
  <si>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</si>
  <si>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</si>
  <si>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</si>
  <si>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</si>
  <si>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</si>
  <si>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</si>
  <si>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</si>
  <si>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</si>
  <si>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</si>
  <si>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</si>
  <si>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</si>
  <si>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</si>
  <si>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</si>
  <si>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</si>
  <si>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</si>
  <si>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</si>
  <si>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</si>
  <si>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</si>
  <si>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</si>
  <si>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</si>
  <si>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</si>
  <si>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</si>
  <si>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</si>
  <si>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</si>
  <si>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</si>
  <si>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</si>
  <si>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</si>
  <si>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</si>
  <si>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</si>
  <si>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</si>
  <si>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</si>
  <si>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</si>
  <si>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</si>
  <si>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</si>
  <si>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</si>
  <si>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</si>
  <si>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</si>
  <si>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</si>
  <si>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</si>
  <si>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</si>
  <si>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</si>
  <si>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</si>
  <si>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</si>
  <si>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</si>
  <si>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</si>
  <si>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</si>
  <si>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</si>
  <si>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</si>
  <si>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</si>
  <si>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</si>
  <si>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</si>
  <si>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</si>
  <si>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</si>
  <si>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</si>
  <si>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</si>
  <si>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</si>
  <si>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</si>
  <si>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</si>
  <si>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</si>
  <si>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</si>
  <si>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</si>
  <si>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</si>
  <si>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</si>
  <si>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</si>
  <si>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</si>
  <si>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</si>
  <si>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</si>
  <si>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</si>
  <si>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</si>
  <si>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</si>
  <si>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</si>
  <si>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</si>
  <si>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</si>
  <si>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</si>
  <si>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</si>
  <si>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</si>
  <si>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</si>
  <si>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</si>
  <si>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</si>
  <si>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</si>
  <si>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</si>
  <si>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</si>
  <si>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</si>
  <si>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</si>
  <si>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</si>
  <si>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</si>
  <si>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</si>
  <si>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</si>
  <si>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</si>
  <si>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</si>
  <si>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</si>
  <si>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</si>
  <si>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</si>
  <si>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</si>
  <si>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</si>
  <si>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</si>
  <si>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</si>
  <si>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</si>
  <si>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</si>
  <si>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</si>
  <si>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</si>
  <si>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</si>
  <si>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</si>
  <si>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</si>
  <si>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</si>
  <si>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</si>
  <si>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</si>
  <si>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</si>
  <si>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</si>
  <si>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</si>
  <si>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</si>
  <si>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</si>
  <si>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</si>
  <si>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</si>
  <si>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</si>
  <si>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</si>
  <si>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</si>
  <si>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</si>
  <si>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</si>
  <si>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</si>
  <si>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</si>
  <si>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</si>
  <si>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</si>
  <si>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</si>
  <si>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</si>
  <si>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</si>
  <si>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</si>
  <si>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</si>
  <si>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</si>
  <si>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</si>
  <si>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</si>
  <si>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</si>
  <si>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</si>
  <si>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</si>
  <si>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</si>
  <si>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</si>
  <si>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</si>
  <si>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</si>
  <si>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</si>
  <si>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</si>
  <si>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</si>
  <si>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</si>
  <si>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</si>
  <si>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</si>
  <si>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</si>
  <si>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</si>
  <si>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</si>
  <si>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</si>
  <si>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</si>
  <si>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</si>
  <si>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</si>
  <si>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</si>
  <si>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</si>
  <si>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</si>
  <si>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</si>
  <si>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</si>
  <si>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</si>
  <si>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</si>
  <si>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</si>
  <si>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</si>
  <si>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</si>
  <si>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</si>
  <si>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</si>
  <si>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</si>
  <si>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</si>
  <si>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</si>
  <si>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</si>
  <si>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</si>
  <si>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</si>
  <si>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</si>
  <si>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</si>
  <si>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</si>
  <si>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</si>
  <si>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</si>
  <si>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</si>
  <si>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</si>
  <si>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</si>
  <si>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</si>
  <si>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</si>
  <si>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</si>
  <si>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</si>
  <si>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</si>
  <si>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</si>
  <si>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</si>
  <si>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</si>
  <si>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</si>
  <si>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</si>
  <si>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</si>
  <si>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</si>
  <si>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</si>
  <si>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</si>
  <si>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</si>
  <si>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</si>
  <si>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</si>
  <si>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</si>
  <si>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</si>
  <si>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</si>
  <si>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</si>
  <si>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</si>
  <si>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</si>
  <si>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</si>
  <si>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</si>
  <si>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</si>
  <si>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</si>
  <si>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</si>
  <si>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</si>
  <si>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</si>
  <si>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</si>
  <si>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</si>
  <si>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</si>
  <si>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</si>
  <si>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</si>
  <si>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</si>
  <si>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</si>
  <si>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</si>
  <si>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</si>
  <si>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</si>
  <si>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</si>
  <si>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</si>
  <si>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</si>
  <si>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</si>
  <si>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</si>
  <si>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</si>
  <si>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</si>
  <si>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</si>
  <si>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</si>
  <si>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</si>
  <si>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</si>
  <si>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</si>
  <si>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</si>
  <si>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</si>
  <si>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</si>
  <si>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</si>
  <si>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</si>
  <si>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</si>
  <si>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</si>
  <si>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</si>
  <si>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</si>
  <si>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</si>
  <si>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</si>
  <si>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</si>
  <si>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</si>
  <si>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</si>
  <si>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</si>
  <si>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</si>
  <si>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</si>
  <si>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</si>
  <si>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</si>
  <si>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</si>
  <si>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</si>
  <si>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</si>
  <si>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</si>
  <si>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</si>
  <si>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</si>
  <si>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</si>
  <si>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</si>
  <si>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</si>
  <si>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</si>
  <si>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</si>
  <si>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</si>
  <si>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</si>
  <si>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</si>
  <si>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</si>
  <si>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</si>
  <si>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</si>
  <si>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</si>
  <si>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</si>
  <si>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</si>
  <si>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</si>
  <si>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</si>
  <si>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</si>
  <si>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</si>
  <si>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</si>
  <si>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</si>
  <si>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</si>
  <si>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</si>
  <si>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</si>
  <si>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</si>
  <si>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</si>
  <si>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</si>
  <si>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</si>
  <si>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</si>
  <si>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</si>
  <si>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</si>
  <si>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</si>
  <si>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</si>
  <si>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</si>
  <si>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</si>
  <si>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</si>
  <si>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</si>
  <si>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</si>
  <si>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</si>
  <si>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</si>
  <si>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</si>
  <si>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</si>
  <si>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</si>
  <si>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</si>
  <si>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</si>
  <si>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</si>
  <si>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</si>
  <si>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</si>
  <si>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</si>
  <si>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</si>
  <si>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</si>
  <si>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</si>
  <si>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</si>
  <si>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</si>
  <si>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</si>
  <si>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</si>
  <si>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</si>
  <si>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</si>
  <si>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</si>
  <si>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</si>
  <si>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</si>
  <si>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</si>
  <si>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</si>
  <si>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</si>
  <si>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</si>
  <si>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</si>
  <si>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</si>
  <si>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</si>
  <si>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</si>
  <si>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</si>
  <si>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</si>
  <si>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</si>
  <si>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</si>
  <si>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</si>
  <si>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</si>
  <si>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</si>
  <si>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</si>
  <si>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</si>
  <si>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</si>
  <si>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</si>
  <si>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</si>
  <si>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</si>
  <si>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</si>
  <si>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</si>
  <si>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</si>
  <si>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</si>
  <si>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</si>
  <si>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</si>
  <si>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</si>
  <si>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</si>
  <si>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</si>
  <si>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</si>
  <si>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</si>
  <si>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</si>
  <si>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</si>
  <si>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</si>
  <si>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</si>
  <si>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</si>
  <si>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</si>
  <si>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</si>
  <si>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</si>
  <si>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</si>
  <si>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</si>
  <si>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</si>
  <si>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</si>
  <si>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</si>
  <si>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</si>
  <si>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</si>
  <si>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</si>
  <si>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</si>
  <si>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</si>
  <si>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</si>
  <si>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</si>
  <si>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</si>
  <si>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</si>
  <si>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</si>
  <si>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</si>
  <si>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</si>
  <si>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</si>
  <si>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</si>
  <si>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</si>
  <si>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</si>
  <si>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</si>
  <si>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</si>
  <si>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</si>
  <si>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</si>
  <si>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</si>
  <si>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</si>
  <si>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</si>
  <si>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</si>
  <si>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</si>
  <si>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</si>
  <si>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</si>
  <si>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</si>
  <si>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</si>
  <si>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</si>
  <si>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</si>
  <si>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</si>
  <si>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</si>
  <si>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</si>
  <si>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</si>
  <si>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</si>
  <si>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</si>
  <si>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</si>
  <si>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</si>
  <si>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</si>
  <si>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</si>
  <si>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</si>
  <si>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</si>
  <si>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</si>
  <si>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</si>
  <si>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</si>
  <si>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</si>
  <si>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</si>
  <si>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</si>
  <si>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</si>
  <si>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</si>
  <si>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</si>
  <si>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</si>
  <si>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</si>
  <si>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</si>
  <si>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</si>
  <si>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</si>
  <si>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</si>
  <si>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</si>
  <si>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</si>
  <si>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</si>
  <si>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</si>
  <si>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</si>
  <si>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</si>
  <si>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</si>
  <si>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</si>
  <si>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</si>
  <si>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</si>
  <si>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</si>
  <si>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</si>
  <si>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</si>
  <si>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</si>
  <si>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</si>
  <si>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</si>
  <si>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</si>
  <si>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</si>
  <si>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</si>
  <si>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</si>
  <si>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</si>
  <si>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</si>
  <si>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</si>
  <si>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</si>
  <si>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</si>
  <si>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</si>
  <si>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</si>
  <si>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</si>
  <si>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</si>
  <si>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</si>
  <si>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</si>
  <si>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</si>
  <si>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</si>
  <si>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</si>
  <si>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</si>
  <si>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</si>
  <si>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</si>
  <si>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</si>
  <si>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</si>
  <si>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</si>
  <si>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</si>
  <si>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</si>
  <si>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</si>
  <si>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</si>
  <si>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</si>
  <si>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</si>
  <si>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</si>
  <si>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</si>
  <si>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</si>
  <si>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</si>
  <si>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</si>
  <si>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</si>
  <si>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</si>
  <si>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</si>
  <si>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</si>
  <si>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</si>
  <si>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</si>
  <si>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</si>
  <si>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</si>
  <si>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</si>
  <si>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</si>
  <si>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</si>
  <si>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</si>
  <si>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</si>
  <si>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</si>
  <si>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</si>
  <si>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</si>
  <si>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</si>
  <si>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</si>
  <si>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</si>
  <si>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</si>
  <si>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</si>
  <si>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</si>
  <si>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</si>
  <si>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</si>
  <si>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</si>
  <si>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</si>
  <si>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</si>
  <si>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</si>
  <si>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</si>
  <si>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</si>
  <si>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</si>
  <si>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</si>
  <si>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</si>
  <si>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</si>
  <si>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</si>
  <si>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</si>
  <si>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</si>
  <si>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</si>
  <si>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</si>
  <si>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</si>
  <si>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</si>
  <si>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</si>
  <si>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</si>
  <si>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</si>
  <si>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</si>
  <si>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</si>
  <si>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</si>
  <si>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</si>
  <si>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</si>
  <si>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</si>
  <si>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</si>
  <si>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</si>
  <si>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</si>
  <si>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</si>
  <si>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</si>
  <si>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</si>
  <si>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</si>
  <si>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</si>
  <si>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</si>
  <si>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</si>
  <si>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</si>
  <si>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</si>
  <si>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</si>
  <si>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</si>
  <si>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</si>
  <si>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</si>
  <si>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</si>
  <si>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</si>
  <si>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</si>
  <si>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</si>
  <si>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</si>
  <si>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</si>
  <si>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</si>
  <si>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</si>
  <si>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</si>
  <si>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</si>
  <si>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</si>
  <si>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</si>
  <si>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</si>
  <si>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</si>
  <si>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</si>
  <si>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</si>
  <si>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</si>
  <si>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</si>
  <si>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</si>
  <si>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</si>
  <si>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</si>
  <si>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</si>
  <si>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</si>
  <si>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</si>
  <si>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</si>
  <si>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</si>
  <si>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</si>
  <si>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</si>
  <si>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</si>
  <si>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</si>
  <si>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</si>
  <si>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</si>
  <si>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</si>
  <si>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</si>
  <si>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</si>
  <si>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</si>
  <si>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</si>
  <si>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</si>
  <si>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</si>
  <si>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</si>
  <si>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</si>
  <si>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</si>
  <si>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</si>
  <si>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</si>
  <si>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</si>
  <si>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</si>
  <si>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</si>
  <si>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</si>
  <si>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</si>
  <si>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</si>
  <si>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</si>
  <si>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</si>
  <si>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</si>
  <si>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</si>
  <si>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</si>
  <si>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</si>
  <si>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</si>
  <si>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</si>
  <si>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</si>
  <si>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</si>
  <si>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</si>
  <si>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</si>
  <si>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</si>
  <si>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</si>
  <si>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</si>
  <si>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</si>
  <si>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</si>
  <si>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</si>
  <si>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</si>
  <si>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</si>
  <si>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</si>
  <si>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</si>
  <si>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</si>
  <si>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</si>
  <si>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</si>
  <si>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</si>
  <si>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</si>
  <si>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</si>
  <si>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</si>
  <si>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</si>
  <si>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</si>
  <si>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</si>
  <si>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</si>
  <si>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</si>
  <si>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</si>
  <si>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</si>
  <si>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</si>
  <si>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</si>
  <si>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</si>
  <si>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</si>
  <si>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</si>
  <si>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</si>
  <si>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</si>
  <si>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</si>
  <si>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</si>
  <si>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</si>
  <si>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</si>
  <si>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</si>
  <si>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</si>
  <si>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</si>
  <si>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</si>
  <si>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</si>
  <si>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</si>
  <si>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</si>
  <si>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</si>
  <si>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</si>
  <si>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</si>
  <si>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</si>
  <si>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</si>
  <si>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</si>
  <si>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</si>
  <si>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</si>
  <si>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</si>
  <si>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</si>
  <si>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</si>
  <si>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</si>
  <si>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</si>
  <si>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</si>
  <si>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</si>
  <si>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</si>
  <si>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</si>
  <si>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</si>
  <si>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</si>
  <si>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</si>
  <si>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</si>
  <si>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</si>
  <si>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</si>
  <si>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</si>
  <si>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</si>
  <si>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</si>
  <si>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</si>
  <si>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</si>
  <si>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</si>
  <si>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</si>
  <si>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</si>
  <si>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</si>
  <si>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</si>
  <si>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</si>
  <si>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</si>
  <si>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</si>
  <si>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</si>
  <si>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</si>
  <si>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</si>
  <si>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</si>
  <si>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</si>
  <si>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</si>
  <si>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</si>
  <si>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</si>
  <si>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</si>
  <si>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</si>
  <si>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</si>
  <si>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</si>
  <si>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</si>
  <si>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</si>
  <si>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</si>
  <si>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</si>
  <si>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</si>
  <si>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</si>
  <si>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</si>
  <si>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</si>
  <si>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</si>
  <si>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</si>
  <si>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</si>
  <si>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</si>
  <si>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</si>
  <si>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</si>
  <si>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</si>
  <si>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</si>
  <si>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</si>
  <si>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</si>
  <si>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</si>
  <si>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</si>
  <si>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</si>
  <si>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</si>
  <si>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</si>
  <si>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</si>
  <si>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</si>
  <si>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</si>
  <si>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</si>
  <si>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</si>
  <si>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</si>
  <si>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</si>
  <si>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</si>
  <si>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</si>
  <si>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</si>
  <si>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</si>
  <si>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</si>
  <si>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</si>
  <si>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</si>
  <si>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</si>
  <si>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</si>
  <si>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</si>
  <si>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</si>
  <si>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</si>
  <si>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</si>
  <si>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</si>
  <si>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</si>
  <si>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</si>
  <si>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</si>
  <si>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</si>
  <si>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</si>
  <si>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</si>
  <si>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</si>
  <si>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</si>
  <si>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</si>
  <si>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</si>
  <si>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</si>
  <si>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</si>
  <si>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</si>
  <si>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</si>
  <si>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</si>
  <si>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</si>
  <si>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</si>
  <si>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</si>
  <si>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</si>
  <si>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</si>
  <si>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</si>
  <si>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</si>
  <si>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</si>
  <si>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</si>
  <si>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</si>
  <si>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</si>
  <si>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</si>
  <si>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</si>
  <si>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</si>
  <si>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</si>
  <si>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</si>
  <si>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</si>
  <si>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</si>
  <si>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</si>
  <si>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</si>
  <si>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</si>
  <si>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</si>
  <si>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</si>
  <si>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</si>
  <si>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</si>
  <si>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</si>
  <si>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</si>
  <si>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</si>
  <si>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</si>
  <si>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</si>
  <si>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</si>
  <si>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</si>
  <si>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</si>
  <si>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</si>
  <si>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</si>
  <si>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</si>
  <si>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</si>
  <si>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</si>
  <si>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</si>
  <si>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</si>
  <si>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</si>
  <si>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</si>
  <si>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</si>
  <si>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</si>
  <si>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</si>
  <si>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</si>
  <si>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</si>
  <si>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</si>
  <si>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</si>
  <si>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</si>
  <si>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</si>
  <si>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</si>
  <si>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</si>
  <si>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</si>
  <si>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</si>
  <si>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</si>
  <si>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</si>
  <si>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</si>
  <si>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</si>
  <si>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</si>
  <si>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</si>
  <si>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</si>
  <si>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</si>
  <si>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</si>
  <si>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</si>
  <si>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</si>
  <si>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</si>
  <si>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</si>
  <si>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</si>
  <si>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</si>
  <si>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</si>
  <si>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</si>
  <si>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</si>
  <si>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</si>
  <si>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</si>
  <si>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</si>
  <si>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</si>
  <si>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</si>
  <si>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</si>
  <si>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</si>
  <si>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</si>
  <si>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</si>
  <si>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</si>
  <si>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</si>
  <si>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</si>
  <si>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</si>
  <si>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</si>
  <si>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</si>
  <si>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</si>
  <si>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</si>
  <si>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</si>
  <si>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</si>
  <si>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</si>
  <si>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</si>
  <si>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</si>
  <si>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</si>
  <si>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</si>
  <si>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</si>
  <si>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</si>
  <si>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</si>
  <si>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</si>
  <si>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</si>
  <si>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</si>
  <si>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</si>
  <si>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</si>
  <si>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</si>
  <si>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</si>
  <si>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</si>
  <si>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</si>
  <si>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</si>
  <si>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</si>
  <si>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</si>
  <si>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</si>
  <si>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</si>
  <si>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</si>
  <si>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</si>
  <si>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</si>
  <si>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</si>
  <si>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</si>
  <si>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</si>
  <si>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</si>
  <si>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</si>
  <si>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</si>
  <si>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</si>
  <si>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</si>
  <si>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</si>
  <si>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</si>
  <si>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</si>
  <si>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</si>
  <si>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</si>
  <si>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</si>
  <si>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</si>
  <si>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</si>
  <si>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</si>
  <si>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</si>
  <si>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</si>
  <si>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</si>
  <si>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</si>
  <si>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</si>
  <si>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</si>
  <si>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</si>
  <si>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</si>
  <si>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</si>
  <si>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</si>
  <si>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</si>
  <si>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</si>
  <si>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</si>
  <si>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</si>
  <si>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</si>
  <si>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</si>
  <si>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</si>
  <si>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</si>
  <si>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</si>
  <si>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</si>
  <si>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</si>
  <si>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</si>
  <si>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</si>
  <si>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</si>
  <si>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</si>
  <si>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</si>
  <si>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</si>
  <si>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</si>
  <si>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</si>
  <si>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</si>
  <si>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</si>
  <si>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</si>
  <si>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</si>
  <si>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</si>
  <si>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</si>
  <si>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</si>
  <si>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</si>
  <si>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</si>
  <si>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</si>
  <si>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</si>
  <si>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</si>
  <si>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</si>
  <si>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</si>
  <si>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</si>
  <si>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</si>
  <si>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</si>
  <si>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</si>
  <si>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</si>
  <si>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</si>
  <si>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</si>
  <si>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</si>
  <si>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</si>
  <si>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</si>
  <si>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</si>
  <si>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</si>
  <si>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</si>
  <si>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</si>
  <si>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</si>
  <si>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</si>
  <si>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</si>
  <si>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</si>
  <si>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</si>
  <si>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</si>
  <si>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</si>
  <si>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</si>
  <si>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</si>
  <si>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</si>
  <si>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</si>
  <si>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</si>
  <si>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</si>
  <si>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</si>
  <si>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</si>
  <si>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</si>
  <si>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</si>
  <si>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</si>
  <si>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</si>
  <si>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</si>
  <si>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</si>
  <si>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</si>
  <si>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</si>
  <si>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</si>
  <si>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</si>
  <si>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</si>
  <si>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</si>
  <si>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</si>
  <si>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</si>
  <si>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</si>
  <si>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</si>
  <si>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</si>
  <si>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</si>
  <si>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</si>
  <si>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</si>
  <si>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</si>
  <si>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</si>
  <si>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</si>
  <si>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</si>
  <si>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</si>
  <si>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</si>
  <si>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</si>
  <si>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</si>
  <si>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</si>
  <si>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</si>
  <si>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</si>
  <si>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</si>
  <si>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</si>
  <si>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</si>
  <si>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</si>
  <si>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</si>
  <si>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</si>
  <si>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</si>
  <si>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</si>
  <si>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</si>
  <si>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</si>
  <si>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</si>
  <si>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</si>
  <si>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</si>
  <si>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</si>
  <si>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</si>
  <si>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</si>
  <si>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</si>
  <si>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</si>
  <si>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</si>
  <si>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</si>
  <si>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</si>
  <si>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</si>
  <si>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</si>
  <si>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</si>
  <si>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</si>
  <si>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</si>
  <si>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</si>
  <si>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</si>
  <si>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</si>
  <si>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</si>
  <si>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</si>
  <si>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</si>
  <si>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</si>
  <si>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</si>
  <si>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</si>
  <si>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</si>
  <si>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</si>
  <si>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</si>
  <si>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</si>
  <si>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</si>
  <si>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</si>
  <si>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</si>
  <si>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</si>
  <si>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</si>
  <si>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</si>
  <si>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</si>
  <si>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</si>
  <si>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</si>
  <si>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</si>
  <si>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</si>
  <si>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</si>
  <si>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</si>
  <si>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</si>
  <si>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</si>
  <si>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</si>
  <si>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</si>
  <si>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</si>
  <si>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</si>
  <si>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</si>
  <si>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</si>
  <si>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</si>
  <si>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</si>
  <si>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</si>
  <si>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</si>
  <si>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</si>
  <si>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</si>
  <si>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</si>
  <si>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</si>
  <si>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</si>
  <si>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</si>
  <si>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</si>
  <si>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</si>
  <si>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</si>
  <si>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</si>
  <si>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</si>
  <si>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</si>
  <si>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</si>
  <si>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</si>
  <si>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</si>
  <si>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</si>
  <si>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</si>
  <si>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</si>
  <si>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</si>
  <si>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</si>
  <si>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</si>
  <si>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</si>
  <si>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</si>
  <si>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</si>
  <si>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</si>
  <si>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</si>
  <si>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</si>
  <si>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</si>
  <si>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</si>
  <si>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</si>
  <si>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</si>
  <si>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</si>
  <si>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</si>
  <si>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</si>
  <si>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</si>
  <si>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</si>
  <si>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</si>
  <si>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</si>
  <si>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</si>
  <si>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</si>
  <si>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</si>
  <si>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</si>
  <si>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</si>
  <si>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</si>
  <si>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</si>
  <si>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</si>
  <si>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</si>
  <si>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</si>
  <si>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</si>
  <si>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</si>
  <si>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</si>
  <si>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</si>
  <si>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</si>
  <si>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</si>
  <si>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</si>
  <si>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</si>
  <si>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</si>
  <si>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</si>
  <si>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</si>
  <si>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</si>
  <si>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</si>
  <si>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</si>
  <si>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</si>
  <si>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</si>
  <si>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</si>
  <si>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</si>
  <si>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</si>
  <si>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</si>
  <si>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</si>
  <si>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</si>
  <si>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</si>
  <si>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</si>
  <si>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</si>
  <si>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</si>
  <si>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</si>
  <si>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</si>
  <si>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</si>
  <si>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</si>
  <si>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</si>
  <si>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</si>
  <si>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</si>
  <si>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</si>
  <si>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</si>
  <si>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</si>
  <si>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</si>
  <si>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</si>
  <si>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</si>
  <si>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</si>
  <si>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</si>
  <si>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</si>
  <si>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</si>
  <si>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</si>
  <si>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</si>
  <si>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</si>
  <si>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</si>
  <si>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</si>
  <si>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</si>
  <si>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</si>
  <si>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</si>
  <si>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</si>
  <si>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</si>
  <si>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</si>
  <si>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</si>
  <si>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</si>
  <si>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</si>
  <si>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</si>
  <si>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</si>
  <si>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</si>
  <si>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</si>
  <si>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</si>
  <si>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</si>
  <si>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</si>
  <si>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</si>
  <si>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</si>
  <si>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</si>
  <si>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</si>
  <si>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</si>
  <si>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</si>
  <si>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</si>
  <si>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</si>
  <si>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</si>
  <si>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</si>
  <si>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</si>
  <si>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</si>
  <si>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</si>
  <si>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</si>
  <si>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</si>
  <si>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</si>
  <si>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</si>
  <si>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</si>
  <si>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</si>
  <si>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</si>
  <si>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</si>
  <si>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</si>
  <si>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</si>
  <si>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</si>
  <si>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</si>
  <si>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</si>
  <si>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</si>
  <si>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</si>
  <si>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</si>
  <si>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</si>
  <si>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</si>
  <si>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</si>
  <si>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</si>
  <si>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</si>
  <si>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</si>
  <si>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</si>
  <si>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</si>
  <si>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</si>
  <si>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</si>
  <si>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</si>
  <si>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</si>
  <si>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</si>
  <si>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</si>
  <si>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</si>
  <si>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</si>
  <si>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</si>
  <si>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</si>
  <si>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</si>
  <si>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</si>
  <si>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</si>
  <si>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</si>
  <si>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</si>
  <si>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</si>
  <si>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</si>
  <si>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</si>
  <si>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</si>
  <si>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</si>
  <si>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</si>
  <si>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</si>
  <si>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</si>
  <si>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</si>
  <si>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</si>
  <si>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</si>
  <si>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</si>
  <si>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</si>
  <si>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</si>
  <si>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</si>
  <si>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</si>
  <si>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</si>
  <si>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</si>
  <si>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</si>
  <si>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</si>
  <si>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</si>
  <si>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</si>
  <si>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</si>
  <si>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</si>
  <si>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</si>
  <si>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</si>
  <si>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</si>
  <si>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</si>
  <si>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</si>
  <si>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</si>
  <si>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</si>
  <si>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</si>
  <si>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</si>
  <si>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</si>
  <si>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</si>
  <si>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</si>
  <si>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</si>
  <si>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</si>
  <si>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</si>
  <si>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</si>
  <si>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</si>
  <si>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</si>
  <si>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</si>
  <si>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</si>
  <si>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</si>
  <si>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</si>
  <si>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</si>
  <si>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</si>
  <si>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</si>
  <si>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</si>
  <si>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</si>
  <si>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</si>
  <si>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</si>
  <si>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</si>
  <si>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</si>
  <si>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</si>
  <si>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</si>
  <si>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</si>
  <si>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</si>
  <si>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</si>
  <si>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</si>
  <si>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</si>
  <si>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</si>
  <si>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</si>
  <si>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</si>
  <si>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</si>
  <si>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</si>
  <si>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</si>
  <si>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</si>
  <si>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</si>
  <si>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</si>
  <si>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</si>
  <si>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</si>
  <si>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</si>
  <si>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</si>
  <si>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</si>
  <si>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</si>
  <si>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</si>
  <si>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</si>
  <si>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</si>
  <si>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</si>
  <si>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</si>
  <si>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</si>
  <si>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</si>
  <si>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</si>
  <si>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</si>
  <si>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</si>
  <si>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</si>
  <si>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</si>
  <si>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</si>
  <si>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</si>
  <si>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</si>
  <si>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</si>
  <si>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</si>
  <si>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</si>
  <si>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</si>
  <si>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</si>
  <si>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</si>
  <si>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</si>
  <si>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</si>
  <si>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</si>
  <si>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</si>
  <si>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</si>
  <si>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</si>
  <si>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</si>
  <si>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</si>
  <si>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</si>
  <si>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</si>
  <si>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</si>
  <si>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</si>
  <si>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</si>
  <si>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</si>
  <si>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</si>
  <si>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</si>
  <si>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</si>
  <si>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</si>
  <si>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</si>
  <si>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</si>
  <si>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</si>
  <si>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</si>
  <si>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</si>
  <si>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</si>
  <si>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</si>
  <si>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</si>
  <si>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</si>
  <si>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</si>
  <si>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</si>
  <si>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</si>
  <si>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</si>
  <si>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</si>
  <si>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</si>
  <si>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</si>
  <si>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</si>
  <si>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</si>
  <si>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</si>
  <si>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</si>
  <si>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</si>
  <si>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</si>
  <si>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</si>
  <si>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</si>
  <si>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</si>
  <si>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</si>
  <si>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</si>
  <si>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</si>
  <si>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</si>
  <si>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</si>
  <si>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</si>
  <si>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</si>
  <si>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</si>
  <si>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</si>
  <si>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</si>
  <si>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</si>
  <si>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</si>
  <si>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</si>
  <si>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</si>
  <si>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</si>
  <si>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</si>
  <si>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</si>
  <si>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</si>
  <si>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</si>
  <si>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</si>
  <si>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</si>
  <si>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</si>
  <si>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</si>
  <si>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</si>
  <si>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</si>
  <si>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</si>
  <si>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</si>
  <si>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</si>
  <si>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</si>
  <si>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</si>
  <si>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</si>
  <si>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</si>
  <si>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</si>
  <si>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</si>
  <si>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</si>
  <si>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</si>
  <si>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</si>
  <si>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</si>
  <si>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</si>
  <si>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</si>
  <si>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</si>
  <si>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</si>
  <si>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</si>
  <si>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</si>
  <si>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</si>
  <si>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</si>
  <si>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</si>
  <si>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</si>
  <si>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</si>
  <si>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</si>
  <si>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</si>
  <si>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</si>
  <si>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</si>
  <si>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</si>
  <si>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</si>
  <si>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</si>
  <si>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</si>
  <si>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</si>
  <si>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</si>
  <si>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</si>
  <si>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</si>
  <si>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</si>
  <si>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</si>
  <si>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</si>
  <si>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</si>
  <si>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</si>
  <si>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</si>
  <si>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</si>
  <si>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</si>
  <si>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</si>
  <si>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</si>
  <si>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</si>
  <si>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</si>
  <si>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</si>
  <si>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</si>
  <si>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</si>
  <si>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</si>
  <si>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</si>
  <si>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</si>
  <si>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</si>
  <si>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</si>
  <si>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</si>
  <si>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</si>
  <si>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</si>
  <si>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</si>
  <si>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</si>
  <si>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</si>
  <si>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</si>
  <si>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</si>
  <si>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</si>
  <si>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</si>
  <si>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</si>
  <si>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</si>
  <si>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</si>
  <si>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</si>
  <si>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</si>
  <si>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</si>
  <si>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</si>
  <si>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</si>
  <si>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</si>
  <si>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</si>
  <si>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</si>
  <si>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</si>
  <si>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</si>
  <si>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</si>
  <si>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</si>
  <si>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</si>
  <si>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</si>
  <si>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</si>
  <si>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</si>
  <si>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</si>
  <si>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</si>
  <si>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</si>
  <si>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</si>
  <si>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</si>
  <si>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</si>
  <si>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</si>
  <si>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</si>
  <si>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</si>
  <si>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</si>
  <si>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</si>
  <si>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</si>
  <si>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</si>
  <si>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</si>
  <si>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</si>
  <si>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</si>
  <si>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</si>
  <si>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</si>
  <si>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</si>
  <si>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</si>
  <si>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</si>
  <si>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</si>
  <si>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</si>
  <si>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</si>
  <si>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</si>
  <si>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</si>
  <si>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</si>
  <si>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</si>
  <si>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</si>
  <si>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</si>
  <si>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</si>
  <si>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</si>
  <si>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</si>
  <si>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</si>
  <si>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</si>
  <si>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</si>
  <si>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</si>
  <si>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</si>
  <si>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</si>
  <si>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</si>
  <si>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</si>
  <si>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</si>
  <si>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</si>
  <si>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</si>
  <si>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</si>
  <si>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</si>
  <si>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</si>
  <si>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</si>
  <si>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</si>
  <si>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</si>
  <si>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</si>
  <si>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</si>
  <si>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</si>
  <si>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</si>
  <si>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</si>
  <si>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</si>
  <si>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</si>
  <si>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</si>
  <si>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</si>
  <si>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</si>
  <si>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</si>
  <si>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</si>
  <si>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</si>
  <si>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</si>
  <si>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</si>
  <si>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</si>
  <si>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</si>
  <si>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</si>
  <si>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</si>
  <si>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</si>
  <si>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</si>
  <si>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</si>
  <si>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</si>
  <si>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</si>
  <si>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</si>
  <si>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</si>
  <si>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</si>
  <si>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</si>
  <si>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</si>
  <si>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</si>
  <si>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</si>
  <si>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</si>
  <si>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</si>
  <si>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</si>
  <si>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</si>
  <si>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</si>
  <si>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</si>
  <si>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</si>
  <si>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</si>
  <si>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</si>
  <si>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</si>
  <si>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</si>
  <si>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</si>
  <si>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</si>
  <si>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</si>
  <si>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</si>
  <si>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</si>
  <si>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</si>
  <si>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</si>
  <si>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</si>
  <si>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</si>
  <si>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</si>
  <si>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</si>
  <si>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</si>
  <si>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</si>
  <si>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</si>
  <si>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</si>
  <si>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</si>
  <si>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</si>
  <si>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</si>
  <si>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</si>
  <si>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</si>
  <si>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</si>
  <si>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</si>
  <si>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</si>
  <si>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</si>
  <si>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</si>
  <si>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</si>
  <si>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</si>
  <si>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</si>
  <si>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</si>
  <si>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</si>
  <si>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</si>
  <si>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</si>
  <si>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</si>
  <si>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</si>
  <si>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</si>
  <si>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</si>
  <si>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</si>
  <si>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</si>
  <si>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</si>
  <si>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</si>
  <si>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</si>
  <si>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</si>
  <si>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</si>
  <si>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</si>
  <si>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</si>
  <si>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</si>
  <si>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</si>
  <si>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</si>
  <si>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</si>
  <si>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</si>
  <si>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</si>
  <si>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</si>
  <si>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</si>
  <si>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</si>
  <si>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</si>
  <si>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</si>
  <si>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</si>
  <si>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</si>
  <si>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</si>
  <si>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</si>
  <si>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</si>
  <si>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</si>
  <si>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</si>
  <si>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</si>
  <si>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</si>
  <si>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</si>
  <si>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</si>
  <si>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</si>
  <si>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</si>
  <si>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</si>
  <si>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</si>
  <si>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</si>
  <si>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</si>
  <si>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</si>
  <si>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</si>
  <si>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</si>
  <si>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</si>
  <si>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</si>
  <si>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</si>
  <si>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</si>
  <si>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</si>
  <si>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</si>
  <si>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</si>
  <si>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</si>
  <si>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</si>
  <si>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</si>
  <si>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</si>
  <si>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</si>
  <si>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</si>
  <si>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</si>
  <si>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</si>
  <si>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</si>
  <si>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</si>
  <si>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</si>
  <si>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</si>
  <si>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</si>
  <si>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</si>
  <si>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</si>
  <si>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</si>
  <si>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</si>
  <si>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</si>
  <si>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</si>
  <si>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</si>
  <si>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</si>
  <si>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</si>
  <si>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</si>
  <si>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</si>
  <si>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</si>
  <si>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</si>
  <si>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</si>
  <si>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</si>
  <si>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</si>
  <si>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</si>
  <si>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</si>
  <si>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</si>
  <si>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</si>
  <si>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</si>
  <si>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</si>
  <si>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</si>
  <si>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</si>
  <si>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</si>
  <si>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</si>
  <si>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</si>
  <si>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</si>
  <si>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</si>
  <si>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</si>
  <si>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</si>
  <si>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</si>
  <si>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</si>
  <si>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</si>
  <si>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</si>
  <si>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</si>
  <si>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</si>
  <si>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</si>
  <si>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</si>
  <si>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</si>
  <si>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</si>
  <si>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</si>
  <si>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</si>
  <si>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</si>
  <si>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</si>
  <si>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</si>
  <si>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</si>
  <si>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</si>
  <si>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</si>
  <si>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</si>
  <si>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</si>
  <si>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</si>
  <si>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</si>
  <si>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</si>
  <si>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</si>
  <si>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</si>
  <si>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</si>
  <si>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</si>
  <si>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</si>
  <si>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</si>
  <si>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</si>
  <si>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</si>
  <si>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</si>
  <si>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</si>
  <si>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</si>
  <si>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</si>
  <si>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</si>
  <si>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</si>
  <si>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</si>
  <si>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</si>
  <si>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</si>
  <si>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</si>
  <si>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</si>
  <si>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</si>
  <si>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</si>
  <si>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</si>
  <si>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</si>
  <si>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</si>
  <si>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</si>
  <si>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</si>
  <si>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</si>
  <si>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</si>
  <si>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</si>
  <si>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</si>
  <si>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</si>
  <si>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</si>
  <si>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</si>
  <si>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</si>
  <si>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</si>
  <si>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</si>
  <si>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</si>
  <si>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</si>
  <si>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</si>
  <si>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</si>
  <si>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</si>
  <si>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</si>
  <si>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</si>
  <si>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</si>
  <si>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</si>
  <si>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</si>
  <si>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</si>
  <si>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</si>
  <si>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</si>
  <si>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</si>
  <si>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</si>
  <si>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</si>
  <si>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</si>
  <si>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</si>
  <si>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</si>
  <si>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</si>
  <si>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</si>
  <si>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</si>
  <si>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</si>
  <si>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</si>
  <si>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</si>
  <si>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</si>
  <si>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</si>
  <si>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</si>
  <si>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</si>
  <si>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</si>
  <si>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</si>
  <si>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</si>
  <si>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</si>
  <si>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</si>
  <si>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</si>
  <si>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</si>
  <si>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</si>
  <si>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</si>
  <si>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</si>
  <si>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</si>
  <si>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</si>
  <si>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</si>
  <si>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</si>
  <si>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</si>
  <si>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</si>
  <si>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</si>
  <si>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</si>
  <si>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</si>
  <si>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</si>
  <si>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</si>
  <si>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</si>
  <si>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</si>
  <si>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</si>
  <si>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</si>
  <si>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</si>
  <si>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</si>
  <si>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</si>
  <si>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</si>
  <si>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</si>
  <si>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</si>
  <si>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</si>
  <si>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</si>
  <si>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</si>
  <si>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</si>
  <si>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</si>
  <si>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</si>
  <si>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</si>
  <si>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</si>
  <si>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</si>
  <si>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</si>
  <si>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</si>
  <si>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</si>
  <si>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</si>
  <si>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</si>
  <si>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</si>
  <si>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</si>
  <si>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</si>
  <si>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</si>
  <si>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</si>
  <si>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</si>
  <si>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</si>
  <si>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</si>
  <si>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</si>
  <si>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</si>
  <si>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</si>
  <si>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</si>
  <si>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</si>
  <si>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</si>
  <si>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</si>
  <si>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</si>
  <si>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</si>
  <si>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</si>
  <si>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</si>
  <si>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</si>
  <si>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</si>
  <si>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</si>
  <si>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</si>
  <si>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</si>
  <si>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</si>
  <si>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</si>
  <si>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</si>
  <si>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</si>
  <si>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</si>
  <si>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</si>
  <si>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</si>
  <si>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</si>
  <si>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</si>
  <si>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</si>
  <si>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</si>
  <si>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</si>
  <si>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</si>
  <si>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</si>
  <si>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</si>
  <si>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</si>
  <si>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</si>
  <si>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</si>
  <si>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</si>
  <si>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</si>
  <si>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</si>
  <si>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</si>
  <si>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</si>
  <si>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</si>
  <si>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</si>
  <si>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</si>
  <si>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</si>
  <si>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</si>
  <si>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</si>
  <si>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</si>
  <si>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</si>
  <si>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</si>
  <si>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</si>
  <si>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</si>
  <si>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</si>
  <si>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</si>
  <si>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</si>
  <si>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</si>
  <si>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</si>
  <si>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</si>
  <si>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</si>
  <si>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</si>
  <si>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</si>
  <si>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</si>
  <si>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</si>
  <si>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</si>
  <si>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</si>
  <si>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</si>
  <si>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</si>
  <si>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</si>
  <si>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</si>
  <si>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</si>
  <si>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</si>
  <si>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</si>
  <si>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</si>
  <si>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</si>
  <si>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</si>
  <si>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</si>
  <si>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</si>
  <si>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</si>
  <si>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</si>
  <si>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</si>
  <si>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</si>
  <si>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</si>
  <si>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</si>
  <si>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</si>
  <si>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</si>
  <si>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</si>
  <si>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</si>
  <si>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</si>
  <si>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</si>
  <si>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</si>
  <si>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</si>
  <si>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</si>
  <si>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</si>
  <si>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</si>
  <si>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</si>
  <si>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</si>
  <si>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</si>
  <si>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</si>
  <si>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</si>
  <si>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</si>
  <si>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</si>
  <si>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</si>
  <si>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</si>
  <si>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</si>
  <si>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</si>
  <si>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</si>
  <si>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</si>
  <si>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</si>
  <si>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</si>
  <si>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</si>
  <si>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</si>
  <si>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</si>
  <si>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</si>
  <si>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</si>
  <si>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</si>
  <si>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</si>
  <si>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</si>
  <si>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</si>
  <si>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</si>
  <si>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</si>
  <si>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</si>
  <si>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</si>
  <si>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</si>
  <si>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</si>
  <si>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</si>
  <si>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</si>
  <si>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</si>
  <si>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</si>
  <si>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</si>
  <si>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</si>
  <si>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</si>
  <si>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</si>
  <si>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</si>
  <si>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</si>
  <si>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</si>
  <si>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</si>
  <si>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</si>
  <si>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</si>
  <si>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</si>
  <si>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</si>
  <si>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</si>
  <si>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</si>
  <si>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</si>
  <si>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</si>
  <si>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</si>
  <si>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</si>
  <si>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</si>
  <si>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</si>
  <si>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</si>
  <si>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</si>
  <si>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</si>
  <si>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</si>
  <si>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</si>
  <si>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</si>
  <si>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</si>
  <si>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</si>
  <si>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</si>
  <si>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</si>
  <si>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</si>
  <si>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</si>
  <si>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</si>
  <si>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</si>
  <si>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</si>
  <si>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</si>
  <si>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</si>
  <si>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</si>
  <si>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</si>
  <si>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</si>
  <si>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</si>
  <si>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</si>
  <si>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</si>
  <si>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</si>
  <si>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</si>
  <si>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</si>
  <si>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</si>
  <si>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</si>
  <si>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</si>
  <si>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</si>
  <si>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</si>
  <si>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</si>
  <si>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</si>
  <si>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</si>
  <si>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</si>
  <si>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</si>
  <si>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</si>
  <si>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</si>
  <si>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</si>
  <si>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</si>
  <si>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</si>
  <si>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</si>
  <si>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</si>
  <si>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</si>
  <si>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</si>
  <si>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</si>
  <si>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</si>
  <si>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</si>
  <si>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</si>
  <si>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</si>
  <si>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</si>
  <si>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</si>
  <si>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</si>
  <si>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</si>
  <si>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</si>
  <si>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</si>
  <si>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</si>
  <si>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</si>
  <si>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</si>
  <si>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</si>
  <si>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</si>
  <si>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</si>
  <si>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</si>
  <si>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</si>
  <si>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</si>
  <si>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</si>
  <si>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</si>
  <si>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</si>
  <si>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</si>
  <si>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</si>
  <si>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</si>
  <si>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</si>
  <si>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</si>
  <si>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</si>
  <si>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</si>
  <si>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</si>
  <si>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</si>
  <si>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</si>
  <si>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</si>
  <si>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</si>
  <si>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</si>
  <si>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</si>
  <si>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</si>
  <si>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</si>
  <si>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</si>
  <si>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</si>
  <si>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</si>
  <si>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</si>
  <si>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</si>
  <si>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</si>
  <si>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</si>
  <si>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</si>
  <si>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</si>
  <si>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</si>
  <si>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</si>
  <si>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</si>
  <si>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</si>
  <si>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</si>
  <si>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</si>
  <si>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</si>
  <si>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</si>
  <si>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</si>
  <si>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</si>
  <si>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</si>
  <si>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</si>
  <si>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</si>
  <si>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</si>
  <si>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</si>
  <si>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</si>
  <si>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</si>
  <si>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</si>
  <si>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</si>
  <si>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</si>
  <si>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</si>
  <si>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</si>
  <si>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</si>
  <si>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</si>
  <si>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</si>
  <si>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</si>
  <si>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</si>
  <si>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</si>
  <si>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</si>
  <si>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</si>
  <si>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</si>
  <si>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</si>
  <si>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</si>
  <si>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</si>
  <si>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</si>
  <si>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</si>
  <si>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</si>
  <si>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</si>
  <si>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</si>
  <si>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</si>
  <si>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</si>
  <si>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</si>
  <si>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</si>
  <si>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</si>
  <si>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</si>
  <si>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</si>
  <si>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</si>
  <si>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</si>
  <si>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</si>
  <si>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</si>
  <si>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</si>
  <si>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</si>
  <si>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</si>
  <si>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</si>
  <si>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</si>
  <si>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</si>
  <si>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</si>
  <si>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</si>
  <si>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</si>
  <si>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</si>
  <si>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</si>
  <si>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</si>
  <si>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</si>
  <si>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</si>
  <si>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</si>
  <si>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</si>
  <si>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</si>
  <si>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</si>
  <si>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</si>
  <si>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</si>
  <si>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</si>
  <si>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</si>
  <si>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</si>
  <si>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</si>
  <si>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</si>
  <si>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</si>
  <si>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</si>
  <si>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</si>
  <si>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</si>
  <si>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</si>
  <si>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</si>
  <si>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</si>
  <si>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</si>
  <si>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</si>
  <si>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</si>
  <si>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</si>
  <si>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</si>
  <si>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</si>
  <si>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</si>
  <si>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</si>
  <si>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</si>
  <si>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</si>
  <si>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</si>
  <si>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</si>
  <si>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</si>
  <si>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</si>
  <si>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</si>
  <si>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</si>
  <si>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</si>
  <si>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</si>
  <si>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</si>
  <si>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</si>
  <si>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</si>
  <si>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</si>
  <si>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</si>
  <si>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</si>
  <si>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</si>
  <si>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</si>
  <si>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</si>
  <si>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</si>
  <si>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</si>
  <si>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</si>
  <si>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</si>
  <si>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</si>
  <si>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</si>
  <si>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</si>
  <si>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</si>
  <si>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</si>
  <si>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</si>
  <si>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</si>
  <si>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</si>
  <si>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</si>
  <si>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</si>
  <si>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</si>
  <si>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</si>
  <si>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</si>
  <si>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</si>
  <si>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</si>
  <si>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</si>
  <si>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</si>
  <si>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</si>
  <si>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</si>
  <si>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</si>
  <si>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</si>
  <si>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</si>
  <si>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</si>
  <si>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</si>
  <si>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</si>
  <si>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</si>
  <si>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</si>
  <si>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</si>
  <si>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</si>
  <si>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</si>
  <si>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</si>
  <si>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</si>
  <si>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</si>
  <si>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</si>
  <si>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</si>
  <si>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</si>
  <si>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</si>
  <si>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</si>
  <si>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</si>
  <si>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</si>
  <si>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</si>
  <si>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</si>
  <si>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</si>
  <si>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</si>
  <si>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</si>
  <si>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</si>
  <si>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</si>
  <si>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</si>
  <si>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</si>
  <si>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</si>
  <si>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</si>
  <si>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</si>
  <si>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</si>
  <si>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</si>
  <si>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</si>
  <si>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</si>
  <si>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</si>
  <si>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</si>
  <si>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</si>
  <si>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</si>
  <si>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</si>
  <si>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</si>
  <si>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</si>
  <si>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</si>
  <si>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</si>
  <si>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</si>
  <si>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</si>
  <si>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</si>
  <si>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</si>
  <si>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</si>
  <si>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</si>
  <si>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</si>
  <si>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</si>
  <si>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</si>
  <si>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</si>
  <si>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</si>
  <si>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</si>
  <si>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</si>
  <si>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</si>
  <si>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</si>
  <si>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</si>
  <si>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</si>
  <si>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</si>
  <si>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</si>
  <si>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</si>
  <si>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</si>
  <si>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</si>
  <si>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</si>
  <si>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</si>
  <si>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</si>
  <si>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</si>
  <si>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</si>
  <si>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</si>
  <si>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</si>
  <si>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</si>
  <si>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</si>
  <si>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</si>
  <si>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</si>
  <si>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</si>
  <si>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</si>
  <si>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</si>
  <si>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</si>
  <si>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</si>
  <si>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</si>
  <si>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</si>
  <si>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</si>
  <si>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</si>
  <si>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</si>
  <si>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</si>
  <si>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</si>
  <si>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</si>
  <si>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</si>
  <si>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</si>
  <si>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</si>
  <si>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</si>
  <si>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</si>
  <si>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</si>
  <si>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</si>
  <si>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</si>
  <si>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</si>
  <si>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</si>
  <si>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</si>
  <si>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</si>
  <si>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</si>
  <si>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</si>
  <si>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</si>
  <si>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</si>
  <si>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</si>
  <si>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</si>
  <si>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</si>
  <si>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</si>
  <si>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</si>
  <si>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</si>
  <si>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</si>
  <si>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</si>
  <si>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</si>
  <si>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</si>
  <si>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</si>
  <si>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</si>
  <si>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</si>
  <si>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</si>
  <si>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</si>
  <si>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</si>
  <si>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</si>
  <si>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</si>
  <si>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</si>
  <si>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</si>
  <si>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</si>
  <si>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</si>
  <si>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</si>
  <si>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</si>
  <si>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</si>
  <si>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</si>
  <si>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</si>
  <si>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</si>
  <si>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</si>
  <si>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</si>
  <si>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</si>
  <si>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</si>
  <si>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</si>
  <si>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</si>
  <si>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</si>
  <si>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</si>
  <si>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</si>
  <si>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</si>
  <si>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</si>
  <si>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</si>
  <si>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</si>
  <si>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</si>
  <si>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</si>
  <si>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</si>
  <si>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</si>
  <si>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</si>
  <si>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</si>
  <si>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</si>
  <si>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</si>
  <si>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</si>
  <si>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</si>
  <si>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</si>
  <si>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</si>
  <si>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</si>
  <si>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</si>
  <si>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</si>
  <si>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</si>
  <si>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</si>
  <si>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</si>
  <si>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</si>
  <si>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</si>
  <si>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</si>
  <si>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</si>
  <si>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</si>
  <si>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</si>
  <si>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</si>
  <si>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</si>
  <si>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</si>
  <si>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</si>
  <si>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</si>
  <si>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</si>
  <si>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</si>
  <si>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</si>
  <si>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</si>
  <si>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</si>
  <si>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</si>
  <si>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</si>
  <si>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</si>
  <si>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</si>
  <si>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</si>
  <si>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</si>
  <si>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</si>
  <si>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</si>
  <si>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</si>
  <si>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</si>
  <si>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</si>
  <si>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</si>
  <si>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</si>
  <si>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</si>
  <si>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</si>
  <si>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</si>
  <si>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</si>
  <si>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</si>
  <si>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</si>
  <si>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</si>
  <si>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</si>
  <si>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</si>
  <si>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</si>
  <si>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</si>
  <si>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</si>
  <si>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</si>
  <si>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</si>
  <si>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</si>
  <si>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</si>
  <si>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</si>
  <si>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</si>
  <si>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</si>
  <si>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</si>
  <si>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</si>
  <si>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</si>
  <si>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</si>
  <si>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</si>
  <si>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</si>
  <si>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</si>
  <si>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</si>
  <si>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</si>
  <si>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</si>
  <si>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</si>
  <si>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</si>
  <si>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</si>
  <si>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</si>
  <si>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</si>
  <si>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</si>
  <si>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</si>
  <si>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</si>
  <si>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</si>
  <si>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</si>
  <si>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</si>
  <si>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</si>
  <si>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</si>
  <si>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</si>
  <si>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</si>
  <si>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</si>
  <si>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</si>
  <si>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</si>
  <si>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</si>
  <si>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</si>
  <si>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</si>
  <si>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</si>
  <si>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</si>
  <si>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</si>
  <si>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</si>
  <si>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</si>
  <si>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</si>
  <si>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</si>
  <si>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</si>
  <si>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</si>
  <si>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</si>
  <si>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</si>
  <si>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</si>
  <si>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</si>
  <si>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</si>
  <si>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</si>
  <si>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</si>
  <si>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</si>
  <si>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</si>
  <si>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</si>
  <si>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</si>
  <si>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</si>
  <si>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</si>
  <si>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</si>
  <si>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</si>
  <si>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</si>
  <si>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</si>
  <si>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</si>
  <si>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</si>
  <si>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</si>
  <si>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</si>
  <si>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</si>
  <si>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</si>
  <si>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</si>
  <si>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</si>
  <si>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</si>
  <si>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</si>
  <si>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</si>
  <si>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</si>
  <si>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</si>
  <si>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</si>
  <si>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</si>
  <si>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</si>
  <si>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</si>
  <si>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</si>
  <si>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</si>
  <si>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</si>
  <si>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</si>
  <si>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</si>
  <si>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</si>
  <si>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</si>
  <si>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</si>
  <si>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</si>
  <si>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</si>
  <si>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</si>
  <si>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</si>
  <si>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</si>
  <si>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</si>
  <si>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</si>
  <si>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</si>
  <si>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</si>
  <si>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</si>
  <si>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</si>
  <si>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</si>
  <si>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</si>
  <si>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</si>
  <si>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</si>
  <si>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</si>
  <si>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</si>
  <si>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</si>
  <si>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</si>
  <si>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</si>
  <si>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</si>
  <si>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</si>
  <si>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</si>
  <si>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</si>
  <si>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</si>
  <si>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</si>
  <si>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</si>
  <si>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</si>
  <si>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</si>
  <si>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</si>
  <si>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</si>
  <si>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</si>
  <si>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</si>
  <si>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</si>
  <si>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</si>
  <si>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</si>
  <si>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</si>
  <si>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</si>
  <si>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</si>
  <si>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</si>
  <si>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</si>
  <si>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</si>
  <si>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</si>
  <si>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</si>
  <si>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</si>
  <si>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</si>
  <si>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</si>
  <si>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</si>
  <si>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</si>
  <si>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</si>
  <si>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</si>
  <si>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</si>
  <si>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</si>
  <si>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</si>
  <si>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</si>
  <si>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</si>
  <si>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</si>
  <si>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</si>
  <si>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</si>
  <si>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</si>
  <si>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</si>
  <si>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</si>
  <si>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</si>
  <si>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</si>
  <si>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</si>
  <si>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</si>
  <si>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</si>
  <si>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</si>
  <si>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</si>
  <si>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</si>
  <si>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</si>
  <si>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</si>
  <si>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</si>
  <si>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</si>
  <si>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</si>
  <si>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</si>
  <si>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</si>
  <si>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</si>
  <si>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</si>
  <si>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</si>
  <si>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</si>
  <si>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</si>
  <si>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</si>
  <si>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</si>
  <si>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</si>
  <si>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</si>
  <si>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</si>
  <si>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</si>
  <si>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</si>
  <si>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</si>
  <si>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</si>
  <si>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</si>
  <si>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</si>
  <si>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</si>
  <si>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</si>
  <si>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</si>
  <si>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</si>
  <si>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</si>
  <si>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</si>
  <si>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</si>
  <si>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</si>
  <si>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</si>
  <si>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</si>
  <si>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</si>
  <si>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</si>
  <si>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</si>
  <si>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</si>
  <si>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</si>
  <si>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</si>
  <si>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</si>
  <si>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</si>
  <si>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</si>
  <si>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</si>
  <si>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</si>
  <si>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</si>
  <si>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</si>
  <si>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</si>
  <si>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</si>
  <si>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</si>
  <si>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</si>
  <si>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</si>
  <si>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</si>
  <si>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</si>
  <si>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</si>
  <si>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</si>
  <si>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</si>
  <si>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</si>
  <si>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</si>
  <si>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</si>
  <si>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</si>
  <si>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</si>
  <si>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</si>
  <si>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</si>
  <si>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</si>
  <si>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</si>
  <si>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</si>
  <si>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</si>
  <si>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</si>
  <si>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</si>
  <si>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</si>
  <si>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</si>
  <si>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</si>
  <si>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</si>
  <si>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</si>
  <si>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</si>
  <si>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</si>
  <si>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</si>
  <si>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</si>
  <si>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</si>
  <si>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</si>
  <si>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</si>
  <si>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</si>
  <si>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</si>
  <si>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</si>
  <si>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</si>
  <si>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</si>
  <si>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</si>
  <si>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</si>
  <si>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</si>
  <si>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</si>
  <si>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</si>
  <si>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</si>
  <si>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</si>
  <si>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</si>
  <si>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</si>
  <si>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</si>
  <si>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</si>
  <si>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</si>
  <si>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</si>
  <si>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</si>
  <si>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</si>
  <si>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</si>
  <si>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</si>
  <si>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</si>
  <si>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</si>
  <si>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</si>
  <si>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</si>
  <si>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</si>
  <si>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</si>
  <si>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</si>
  <si>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</si>
  <si>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</si>
  <si>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</si>
  <si>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</si>
  <si>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</si>
  <si>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</si>
  <si>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</si>
  <si>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</si>
  <si>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</si>
  <si>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</si>
  <si>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</si>
  <si>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</si>
  <si>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</si>
  <si>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</si>
  <si>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</si>
  <si>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</si>
  <si>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</si>
  <si>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</si>
  <si>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</si>
  <si>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</si>
  <si>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</si>
  <si>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</si>
  <si>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</si>
  <si>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</si>
  <si>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</si>
  <si>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</si>
  <si>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</si>
  <si>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</si>
  <si>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</si>
  <si>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</si>
  <si>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</si>
  <si>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</si>
  <si>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</si>
  <si>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</si>
  <si>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</si>
  <si>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</si>
  <si>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</si>
  <si>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</si>
  <si>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</si>
  <si>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</si>
  <si>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</si>
  <si>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</si>
  <si>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</si>
  <si>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</si>
  <si>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</si>
  <si>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</si>
  <si>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</si>
  <si>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</si>
  <si>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</si>
  <si>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</si>
  <si>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</si>
  <si>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</si>
  <si>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</si>
  <si>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</si>
  <si>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</si>
  <si>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</si>
  <si>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</si>
  <si>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</si>
  <si>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</si>
  <si>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</si>
  <si>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</si>
  <si>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</si>
  <si>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</si>
  <si>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</si>
  <si>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</si>
  <si>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</si>
  <si>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</si>
  <si>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</si>
  <si>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</si>
  <si>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</si>
  <si>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</si>
  <si>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</si>
  <si>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</si>
  <si>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</si>
  <si>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</si>
  <si>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</si>
  <si>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</si>
  <si>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</si>
  <si>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</si>
  <si>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</si>
  <si>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</si>
  <si>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</si>
  <si>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</si>
  <si>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</si>
  <si>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</si>
  <si>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</si>
  <si>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</si>
  <si>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</si>
  <si>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</si>
  <si>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</si>
  <si>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</si>
  <si>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</si>
  <si>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</si>
  <si>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</si>
  <si>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</si>
  <si>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</si>
  <si>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</si>
  <si>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</si>
  <si>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</si>
  <si>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</si>
  <si>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</si>
  <si>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</si>
  <si>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</si>
  <si>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</si>
  <si>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</si>
  <si>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</si>
  <si>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</si>
  <si>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</si>
  <si>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</si>
  <si>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</si>
  <si>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</si>
  <si>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</si>
  <si>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</si>
  <si>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</si>
  <si>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</si>
  <si>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</si>
  <si>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</si>
  <si>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</si>
  <si>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</si>
  <si>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</si>
  <si>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</si>
  <si>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</si>
  <si>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</si>
  <si>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</si>
  <si>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</si>
  <si>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</si>
  <si>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</si>
  <si>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</si>
  <si>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</si>
  <si>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</si>
  <si>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</si>
  <si>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</si>
  <si>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</si>
  <si>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</si>
  <si>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</si>
  <si>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</si>
  <si>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</si>
  <si>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</si>
  <si>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</si>
  <si>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</si>
  <si>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</si>
  <si>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</si>
  <si>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</si>
  <si>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</si>
  <si>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</si>
  <si>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</si>
  <si>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</si>
  <si>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</si>
  <si>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</si>
  <si>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</si>
  <si>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</si>
  <si>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</si>
  <si>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</si>
  <si>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</si>
  <si>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</si>
  <si>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</si>
  <si>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</si>
  <si>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</si>
  <si>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</si>
  <si>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</si>
  <si>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</si>
  <si>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</si>
  <si>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</si>
  <si>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</si>
  <si>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</si>
  <si>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</si>
  <si>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</si>
  <si>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</si>
  <si>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</si>
  <si>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</si>
  <si>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</si>
  <si>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</si>
  <si>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</si>
  <si>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</si>
  <si>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</si>
  <si>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</si>
  <si>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</si>
  <si>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</si>
  <si>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</si>
  <si>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</si>
  <si>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</si>
  <si>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</si>
  <si>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</si>
  <si>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</si>
  <si>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</si>
  <si>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</si>
  <si>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</si>
  <si>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</si>
  <si>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</si>
  <si>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</si>
  <si>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</si>
  <si>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</si>
  <si>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</si>
  <si>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</si>
  <si>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</si>
  <si>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</si>
  <si>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</si>
  <si>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</si>
  <si>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</si>
  <si>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</si>
  <si>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</si>
  <si>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</si>
  <si>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</si>
  <si>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</si>
  <si>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</si>
  <si>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</si>
  <si>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</si>
  <si>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</si>
  <si>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</si>
  <si>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</si>
  <si>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</si>
  <si>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</si>
  <si>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</si>
  <si>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</si>
  <si>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</si>
  <si>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</si>
  <si>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</si>
  <si>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</si>
  <si>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</si>
  <si>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</si>
  <si>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</si>
  <si>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</si>
  <si>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</si>
  <si>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</si>
  <si>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</si>
  <si>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</si>
  <si>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</si>
  <si>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</si>
  <si>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</si>
  <si>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</si>
  <si>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</si>
  <si>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</si>
  <si>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</si>
  <si>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</si>
  <si>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</si>
  <si>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</si>
  <si>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</si>
  <si>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</si>
  <si>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</si>
  <si>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</si>
  <si>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</si>
  <si>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</si>
  <si>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</si>
  <si>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</si>
  <si>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</si>
  <si>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</si>
  <si>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</si>
  <si>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</si>
  <si>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</si>
  <si>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</si>
  <si>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</si>
  <si>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</si>
  <si>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</si>
  <si>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</si>
  <si>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</si>
  <si>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</si>
  <si>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</si>
  <si>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</si>
  <si>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</si>
  <si>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</si>
  <si>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</si>
  <si>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</si>
  <si>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</si>
  <si>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</si>
  <si>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</si>
  <si>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</si>
  <si>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</si>
  <si>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</si>
  <si>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</si>
  <si>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</si>
  <si>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</si>
  <si>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</si>
  <si>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</si>
  <si>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</si>
  <si>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</si>
  <si>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</si>
  <si>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</si>
  <si>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</si>
  <si>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</si>
  <si>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</si>
  <si>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</si>
  <si>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</si>
  <si>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</si>
  <si>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</si>
  <si>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</si>
  <si>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</si>
  <si>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</si>
  <si>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</si>
  <si>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</si>
  <si>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</si>
  <si>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</si>
  <si>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</si>
  <si>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</si>
  <si>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</si>
  <si>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</si>
  <si>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</si>
  <si>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</si>
  <si>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</si>
  <si>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</si>
  <si>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</si>
  <si>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</si>
  <si>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</si>
  <si>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</si>
  <si>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</si>
  <si>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</si>
  <si>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</si>
  <si>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</si>
  <si>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</si>
  <si>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</si>
  <si>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</si>
  <si>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</si>
  <si>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</si>
  <si>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</si>
  <si>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</si>
  <si>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</si>
  <si>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</si>
  <si>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</si>
  <si>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</si>
  <si>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</si>
  <si>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</si>
  <si>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</si>
  <si>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</si>
  <si>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</si>
  <si>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</si>
  <si>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</si>
  <si>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</si>
  <si>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</si>
  <si>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</si>
  <si>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</si>
  <si>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</si>
  <si>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</si>
  <si>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</si>
  <si>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</si>
  <si>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</si>
  <si>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</si>
  <si>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</si>
  <si>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</si>
  <si>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</si>
  <si>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</si>
  <si>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</si>
  <si>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</si>
  <si>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</si>
  <si>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</si>
  <si>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</si>
  <si>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</si>
  <si>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</si>
  <si>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</si>
  <si>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</si>
  <si>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</si>
  <si>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</si>
  <si>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</si>
  <si>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</si>
  <si>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</si>
  <si>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</si>
  <si>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</si>
  <si>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</si>
  <si>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</si>
  <si>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</si>
  <si>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</si>
  <si>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</si>
  <si>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</si>
  <si>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</si>
  <si>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</si>
  <si>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</si>
  <si>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</si>
  <si>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</si>
  <si>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</si>
  <si>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</si>
  <si>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</si>
  <si>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</si>
  <si>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</si>
  <si>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</si>
  <si>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</si>
  <si>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</si>
  <si>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</si>
  <si>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</si>
  <si>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</si>
  <si>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</si>
  <si>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</si>
  <si>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</si>
  <si>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</si>
  <si>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</si>
  <si>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</si>
  <si>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</si>
  <si>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</si>
  <si>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</si>
  <si>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</si>
  <si>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</si>
  <si>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</si>
  <si>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</si>
  <si>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</si>
  <si>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</si>
  <si>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</si>
  <si>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</si>
  <si>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</si>
  <si>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</si>
  <si>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</si>
  <si>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</si>
  <si>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</si>
  <si>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</si>
  <si>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</si>
  <si>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</si>
  <si>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</si>
  <si>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</si>
  <si>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</si>
  <si>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</si>
  <si>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</si>
  <si>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</si>
  <si>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</si>
  <si>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</si>
  <si>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</si>
  <si>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</si>
  <si>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</si>
  <si>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</si>
  <si>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</si>
  <si>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</si>
  <si>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</si>
  <si>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</si>
  <si>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</si>
  <si>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</si>
  <si>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</si>
  <si>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</si>
  <si>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</si>
  <si>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</si>
  <si>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</si>
  <si>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</si>
  <si>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</si>
  <si>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</si>
  <si>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</si>
  <si>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</si>
  <si>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</si>
  <si>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</si>
  <si>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</si>
  <si>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</si>
  <si>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</si>
  <si>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</si>
  <si>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</si>
  <si>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</si>
  <si>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</si>
  <si>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</si>
  <si>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</si>
  <si>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</si>
  <si>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</si>
  <si>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</si>
  <si>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</si>
  <si>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</si>
  <si>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</si>
  <si>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</si>
  <si>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</si>
  <si>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</si>
  <si>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</si>
  <si>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</si>
  <si>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</si>
  <si>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</si>
  <si>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</si>
  <si>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</si>
  <si>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</si>
  <si>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</si>
  <si>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</si>
  <si>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</si>
  <si>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</si>
  <si>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</si>
  <si>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</si>
  <si>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</si>
  <si>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</si>
  <si>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</si>
  <si>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</si>
  <si>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</si>
  <si>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</si>
  <si>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</si>
  <si>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</si>
  <si>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</si>
  <si>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</si>
  <si>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</si>
  <si>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</si>
  <si>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</si>
  <si>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</si>
  <si>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</si>
  <si>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</si>
  <si>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</si>
  <si>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</si>
  <si>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</si>
  <si>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</si>
  <si>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</si>
  <si>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</si>
  <si>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</si>
  <si>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</si>
  <si>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</si>
  <si>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</si>
  <si>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</si>
  <si>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</si>
  <si>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</si>
  <si>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</si>
  <si>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</si>
  <si>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</si>
  <si>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</si>
  <si>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</si>
  <si>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</si>
  <si>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</si>
  <si>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</si>
  <si>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</si>
  <si>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</si>
  <si>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</si>
  <si>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</si>
  <si>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</si>
  <si>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</si>
  <si>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</si>
  <si>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</si>
  <si>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</si>
  <si>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</si>
  <si>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</si>
  <si>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</si>
  <si>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</si>
  <si>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</si>
  <si>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</si>
  <si>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</si>
  <si>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</si>
  <si>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</si>
  <si>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</si>
  <si>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</si>
  <si>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</si>
  <si>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</si>
  <si>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</si>
  <si>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</si>
  <si>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</si>
  <si>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</si>
  <si>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</si>
  <si>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</si>
  <si>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</si>
  <si>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</si>
  <si>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</si>
  <si>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</si>
  <si>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</si>
  <si>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</si>
  <si>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</si>
  <si>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</si>
  <si>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</si>
  <si>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</si>
  <si>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</si>
  <si>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</si>
  <si>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</si>
  <si>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</si>
  <si>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</si>
  <si>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</si>
  <si>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</si>
  <si>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</si>
  <si>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</si>
  <si>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</si>
  <si>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</si>
  <si>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</si>
  <si>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</si>
  <si>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</si>
  <si>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</si>
  <si>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</si>
  <si>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</si>
  <si>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</si>
  <si>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</si>
  <si>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</si>
  <si>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</si>
  <si>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</si>
  <si>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</si>
  <si>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</si>
  <si>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</si>
  <si>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</si>
  <si>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</si>
  <si>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</si>
  <si>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</si>
  <si>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</si>
  <si>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</si>
  <si>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</si>
  <si>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</si>
  <si>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</si>
  <si>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</si>
  <si>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</si>
  <si>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</si>
  <si>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</si>
  <si>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</si>
  <si>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</si>
  <si>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</si>
  <si>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</si>
  <si>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</si>
  <si>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</si>
  <si>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</si>
  <si>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</si>
  <si>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</si>
  <si>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</si>
  <si>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</si>
  <si>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</si>
  <si>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</si>
  <si>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</si>
  <si>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</si>
  <si>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</si>
  <si>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</si>
  <si>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</si>
  <si>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</si>
  <si>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</si>
  <si>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</si>
  <si>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</si>
  <si>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</si>
  <si>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</si>
  <si>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</si>
  <si>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</si>
  <si>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</si>
  <si>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</si>
  <si>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</si>
  <si>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</si>
  <si>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</si>
  <si>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</si>
  <si>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</si>
  <si>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</si>
  <si>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</si>
  <si>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</si>
  <si>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</si>
  <si>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</si>
  <si>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</si>
  <si>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</si>
  <si>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</si>
  <si>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</si>
  <si>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</si>
  <si>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</si>
  <si>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</si>
  <si>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</si>
  <si>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</si>
  <si>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</si>
  <si>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</si>
  <si>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</si>
  <si>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</si>
  <si>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</si>
  <si>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</si>
  <si>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</si>
  <si>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</si>
  <si>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</si>
  <si>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</si>
  <si>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</si>
  <si>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</si>
  <si>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</si>
  <si>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</si>
  <si>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</si>
  <si>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</si>
  <si>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</si>
  <si>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</si>
  <si>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</si>
  <si>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</si>
  <si>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</si>
  <si>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</si>
  <si>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</si>
  <si>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</si>
  <si>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</si>
  <si>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</si>
  <si>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</si>
  <si>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</si>
  <si>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</si>
  <si>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</si>
  <si>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</si>
  <si>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</si>
  <si>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</si>
  <si>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</si>
  <si>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</si>
  <si>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</si>
  <si>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</si>
  <si>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</si>
  <si>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</si>
  <si>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</si>
  <si>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</si>
  <si>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</si>
  <si>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</si>
  <si>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</si>
  <si>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</si>
  <si>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</si>
  <si>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</si>
  <si>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</si>
  <si>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</si>
  <si>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</si>
  <si>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</si>
  <si>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</si>
  <si>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</si>
  <si>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</si>
  <si>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</si>
  <si>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</si>
  <si>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</si>
  <si>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</si>
  <si>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</si>
  <si>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</si>
  <si>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</si>
  <si>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</si>
  <si>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</si>
  <si>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</si>
  <si>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</si>
  <si>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</si>
  <si>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</si>
  <si>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</si>
  <si>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</si>
  <si>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</si>
  <si>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</si>
  <si>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</si>
  <si>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</si>
  <si>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</si>
  <si>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</si>
  <si>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</si>
  <si>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</si>
  <si>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</si>
  <si>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</si>
  <si>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</si>
  <si>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</si>
  <si>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</si>
  <si>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</si>
  <si>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</si>
  <si>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</si>
  <si>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</si>
  <si>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</si>
  <si>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</si>
  <si>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</si>
  <si>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</si>
  <si>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</si>
  <si>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</si>
  <si>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</si>
  <si>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</si>
  <si>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</si>
  <si>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</si>
  <si>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</si>
  <si>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</si>
  <si>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</si>
  <si>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</si>
  <si>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</si>
  <si>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</si>
  <si>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</si>
  <si>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</si>
  <si>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</si>
  <si>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</si>
  <si>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</si>
  <si>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</si>
  <si>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</si>
  <si>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</si>
  <si>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</si>
  <si>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</si>
  <si>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</si>
  <si>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</si>
  <si>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</si>
  <si>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</si>
  <si>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</si>
  <si>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</si>
  <si>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</si>
  <si>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</si>
  <si>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</si>
  <si>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</si>
  <si>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</si>
  <si>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</si>
  <si>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</si>
  <si>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</si>
  <si>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</si>
  <si>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</si>
  <si>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</si>
  <si>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</si>
  <si>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</si>
  <si>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</si>
  <si>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</si>
  <si>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</si>
  <si>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</si>
  <si>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</si>
  <si>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</si>
  <si>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</si>
  <si>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</si>
  <si>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</si>
  <si>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</si>
  <si>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</si>
  <si>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</si>
  <si>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</si>
  <si>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</si>
  <si>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</si>
  <si>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</si>
  <si>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</si>
  <si>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</si>
  <si>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</si>
  <si>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</si>
  <si>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</si>
  <si>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</si>
  <si>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</si>
  <si>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</si>
  <si>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</si>
  <si>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</si>
  <si>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</si>
  <si>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</si>
  <si>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</si>
  <si>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</si>
  <si>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</si>
  <si>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</si>
  <si>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</si>
  <si>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</si>
  <si>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</si>
  <si>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</si>
  <si>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</si>
  <si>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</si>
  <si>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</si>
  <si>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</si>
  <si>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</si>
  <si>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</si>
  <si>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</si>
  <si>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</si>
  <si>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</si>
  <si>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</si>
  <si>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</si>
  <si>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</si>
  <si>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</si>
  <si>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</si>
  <si>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</si>
  <si>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</si>
  <si>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</si>
  <si>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</si>
  <si>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</si>
  <si>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</si>
  <si>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</si>
  <si>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</si>
  <si>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</si>
  <si>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</si>
  <si>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</si>
  <si>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</si>
  <si>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</si>
  <si>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</si>
  <si>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</si>
  <si>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</si>
  <si>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</si>
  <si>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</si>
  <si>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</si>
  <si>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</si>
  <si>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</si>
  <si>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</si>
  <si>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</si>
  <si>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</si>
  <si>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</si>
  <si>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</si>
  <si>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</si>
  <si>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</si>
  <si>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</si>
  <si>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</si>
  <si>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</si>
  <si>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</si>
  <si>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</si>
  <si>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</si>
  <si>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</si>
  <si>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</si>
  <si>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</si>
  <si>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</si>
  <si>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</si>
  <si>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</si>
  <si>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</si>
  <si>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</si>
  <si>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</si>
  <si>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</si>
  <si>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</si>
  <si>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</si>
  <si>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</si>
  <si>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</si>
  <si>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</si>
  <si>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</si>
  <si>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</si>
  <si>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</si>
  <si>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</si>
  <si>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</si>
  <si>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</si>
  <si>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</si>
  <si>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</si>
  <si>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</si>
  <si>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</si>
  <si>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</si>
  <si>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</si>
  <si>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</si>
  <si>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</si>
  <si>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</si>
  <si>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</si>
  <si>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</si>
  <si>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</si>
  <si>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</si>
  <si>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</si>
  <si>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</si>
  <si>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</si>
  <si>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</si>
  <si>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</si>
  <si>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</si>
  <si>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</si>
  <si>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</si>
  <si>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</si>
  <si>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</si>
  <si>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</si>
  <si>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</si>
  <si>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</si>
  <si>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</si>
  <si>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</si>
  <si>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</si>
  <si>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</si>
  <si>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</si>
  <si>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</si>
  <si>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</si>
  <si>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</si>
  <si>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</si>
  <si>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</si>
  <si>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</si>
  <si>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</si>
  <si>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</si>
  <si>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</si>
  <si>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</si>
  <si>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</si>
  <si>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</si>
  <si>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</si>
  <si>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</si>
  <si>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</si>
  <si>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</si>
  <si>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</si>
  <si>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</si>
  <si>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</si>
  <si>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</si>
  <si>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</si>
  <si>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</si>
  <si>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</si>
  <si>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</si>
  <si>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</si>
  <si>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</si>
  <si>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</si>
  <si>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</si>
  <si>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</si>
  <si>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</si>
  <si>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</si>
  <si>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</si>
  <si>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</si>
  <si>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</si>
  <si>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</si>
  <si>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</si>
  <si>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</si>
  <si>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</si>
  <si>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</si>
  <si>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</si>
  <si>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</si>
  <si>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</si>
  <si>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</si>
  <si>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</si>
  <si>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</si>
  <si>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</si>
  <si>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</si>
  <si>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</si>
  <si>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</si>
  <si>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</si>
  <si>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</si>
  <si>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</si>
  <si>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</si>
  <si>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</si>
  <si>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</si>
  <si>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</si>
  <si>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</si>
  <si>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</si>
  <si>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</si>
  <si>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</si>
  <si>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</si>
  <si>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</si>
  <si>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</si>
  <si>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</si>
  <si>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</si>
  <si>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</si>
  <si>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</si>
  <si>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</si>
  <si>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</si>
  <si>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</si>
  <si>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</si>
  <si>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</si>
  <si>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</si>
  <si>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</si>
  <si>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</si>
  <si>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</si>
  <si>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</si>
  <si>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</si>
  <si>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</si>
  <si>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</si>
  <si>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</si>
  <si>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</si>
  <si>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</si>
  <si>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</si>
  <si>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</si>
  <si>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</si>
  <si>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</si>
  <si>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</si>
  <si>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</si>
  <si>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</si>
  <si>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</si>
  <si>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</si>
  <si>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</si>
  <si>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</si>
  <si>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</si>
  <si>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</si>
  <si>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</si>
  <si>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</si>
  <si>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</si>
  <si>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</si>
  <si>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</si>
  <si>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</si>
  <si>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</si>
  <si>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</si>
  <si>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</si>
  <si>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</si>
  <si>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</si>
  <si>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</si>
  <si>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</si>
  <si>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</si>
  <si>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</si>
  <si>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</si>
  <si>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</si>
  <si>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</si>
  <si>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</si>
  <si>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</si>
  <si>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</si>
  <si>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</si>
  <si>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</si>
  <si>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</si>
  <si>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</si>
  <si>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</si>
  <si>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</si>
  <si>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</si>
  <si>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</si>
  <si>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</si>
  <si>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</si>
  <si>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</si>
  <si>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</si>
  <si>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</si>
  <si>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</si>
  <si>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</si>
  <si>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</si>
  <si>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</si>
  <si>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</si>
  <si>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</si>
  <si>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</si>
  <si>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</si>
  <si>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</si>
  <si>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</si>
  <si>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</si>
  <si>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</si>
  <si>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</si>
  <si>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</si>
  <si>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</si>
  <si>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</si>
  <si>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</si>
  <si>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</si>
  <si>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</si>
  <si>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</si>
  <si>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</si>
  <si>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</si>
  <si>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</si>
  <si>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</si>
  <si>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</si>
  <si>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</si>
  <si>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</si>
  <si>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</si>
  <si>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</si>
  <si>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</si>
  <si>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</si>
  <si>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</si>
  <si>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</si>
  <si>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</si>
  <si>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</si>
  <si>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</si>
  <si>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</si>
  <si>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</si>
  <si>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</si>
  <si>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</si>
  <si>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</si>
  <si>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</si>
  <si>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</si>
  <si>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</si>
  <si>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</si>
  <si>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</si>
  <si>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</si>
  <si>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</si>
  <si>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</si>
  <si>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</si>
  <si>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</si>
  <si>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</si>
  <si>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</si>
  <si>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</si>
  <si>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</si>
  <si>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</si>
  <si>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</si>
  <si>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</si>
  <si>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</si>
  <si>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</si>
  <si>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</si>
  <si>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</si>
  <si>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</si>
  <si>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</si>
  <si>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</si>
  <si>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</si>
  <si>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</si>
  <si>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</si>
  <si>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</si>
  <si>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</si>
  <si>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</si>
  <si>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</si>
  <si>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</si>
  <si>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</si>
  <si>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</si>
  <si>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</si>
  <si>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</si>
  <si>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</si>
  <si>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</si>
  <si>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</si>
  <si>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</si>
  <si>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</si>
  <si>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</si>
  <si>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</si>
  <si>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</si>
  <si>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</si>
  <si>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</si>
  <si>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</si>
  <si>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</si>
  <si>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</si>
  <si>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</si>
  <si>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</si>
  <si>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</si>
  <si>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</si>
  <si>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</si>
  <si>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</si>
  <si>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</si>
  <si>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</si>
  <si>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</si>
  <si>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</si>
  <si>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</si>
  <si>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</si>
  <si>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</si>
  <si>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</si>
  <si>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</si>
  <si>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</si>
  <si>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</si>
  <si>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</si>
  <si>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</si>
  <si>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</si>
  <si>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</si>
  <si>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</si>
  <si>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</si>
  <si>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</si>
  <si>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</si>
  <si>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</si>
  <si>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</si>
  <si>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</si>
  <si>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</si>
  <si>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</si>
  <si>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</si>
  <si>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</si>
  <si>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</si>
  <si>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</si>
  <si>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</si>
  <si>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</si>
  <si>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</si>
  <si>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</si>
  <si>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</si>
  <si>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</si>
  <si>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</si>
  <si>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</si>
  <si>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</si>
  <si>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</si>
  <si>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</si>
  <si>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</si>
  <si>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</si>
  <si>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</si>
  <si>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</si>
  <si>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</si>
  <si>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</si>
  <si>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</si>
  <si>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</si>
  <si>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</si>
  <si>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</si>
  <si>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</si>
  <si>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</si>
  <si>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</si>
  <si>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</si>
  <si>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</si>
  <si>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</si>
  <si>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</si>
  <si>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</si>
  <si>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</si>
  <si>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</si>
  <si>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</si>
  <si>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</si>
  <si>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</si>
  <si>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</si>
  <si>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</si>
  <si>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</si>
  <si>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</si>
  <si>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</si>
  <si>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</si>
  <si>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</si>
  <si>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</si>
  <si>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</si>
  <si>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</si>
  <si>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</si>
  <si>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</si>
  <si>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</si>
  <si>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</si>
  <si>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</si>
  <si>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</si>
  <si>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</si>
  <si>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</si>
  <si>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</si>
  <si>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</si>
  <si>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</si>
  <si>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</si>
  <si>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</si>
  <si>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</si>
  <si>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</si>
  <si>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</si>
  <si>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</si>
  <si>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</si>
  <si>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</si>
  <si>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</si>
  <si>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</si>
  <si>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</si>
  <si>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</si>
  <si>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</si>
  <si>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</si>
  <si>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</si>
  <si>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</si>
  <si>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</si>
  <si>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</si>
  <si>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</si>
  <si>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</si>
  <si>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</si>
  <si>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</si>
  <si>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</si>
  <si>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</si>
  <si>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</si>
  <si>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</si>
  <si>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</si>
  <si>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</si>
  <si>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</si>
  <si>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</si>
  <si>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</si>
  <si>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</si>
  <si>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</si>
  <si>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</si>
  <si>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</si>
  <si>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</si>
  <si>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</si>
  <si>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</si>
  <si>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</si>
  <si>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</si>
  <si>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</si>
  <si>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</si>
  <si>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</si>
  <si>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</si>
  <si>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</si>
  <si>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</si>
  <si>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</si>
  <si>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</si>
  <si>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</si>
  <si>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</si>
  <si>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</si>
  <si>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</si>
  <si>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</si>
  <si>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</si>
  <si>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</si>
  <si>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</si>
  <si>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</si>
  <si>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</si>
  <si>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</si>
  <si>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</si>
  <si>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</si>
  <si>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</si>
  <si>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</si>
  <si>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</si>
  <si>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</si>
  <si>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</si>
  <si>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</si>
  <si>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</si>
  <si>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</si>
  <si>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</si>
  <si>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</si>
  <si>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</si>
  <si>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</si>
  <si>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</si>
  <si>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</si>
  <si>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</si>
  <si>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</si>
  <si>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</si>
  <si>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</si>
  <si>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</si>
  <si>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</si>
  <si>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</si>
  <si>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</si>
  <si>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</si>
  <si>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</si>
  <si>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</si>
  <si>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</si>
  <si>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</si>
  <si>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</si>
  <si>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</si>
  <si>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</si>
  <si>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</si>
  <si>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</si>
  <si>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</si>
  <si>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</si>
  <si>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</si>
  <si>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</si>
  <si>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</si>
  <si>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</si>
  <si>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</si>
  <si>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</si>
  <si>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</si>
  <si>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</si>
  <si>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</si>
  <si>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</si>
  <si>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</si>
  <si>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</si>
  <si>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</si>
  <si>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</si>
  <si>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</si>
  <si>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</si>
  <si>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</si>
  <si>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</si>
  <si>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</si>
  <si>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</si>
  <si>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</si>
  <si>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</si>
  <si>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</si>
  <si>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</si>
  <si>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</si>
  <si>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</si>
  <si>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</si>
  <si>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</si>
  <si>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</si>
  <si>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</si>
  <si>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</si>
  <si>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</si>
  <si>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</si>
  <si>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</si>
  <si>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</si>
  <si>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</si>
  <si>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</si>
  <si>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</si>
  <si>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</si>
  <si>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</si>
  <si>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</si>
  <si>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</si>
  <si>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</si>
  <si>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</si>
  <si>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</si>
  <si>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</si>
  <si>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</si>
  <si>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</si>
  <si>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</si>
  <si>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</si>
  <si>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</si>
  <si>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</si>
  <si>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</si>
  <si>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</si>
  <si>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</si>
  <si>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</si>
  <si>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</si>
  <si>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</si>
  <si>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</si>
  <si>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</si>
  <si>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</si>
  <si>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</si>
  <si>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</si>
  <si>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</si>
  <si>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</si>
  <si>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</si>
  <si>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</si>
  <si>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</si>
  <si>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</si>
  <si>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</si>
  <si>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</si>
  <si>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</si>
  <si>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</si>
  <si>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</si>
  <si>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</si>
  <si>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</si>
  <si>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</si>
  <si>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</si>
  <si>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</si>
  <si>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</si>
  <si>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</si>
  <si>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</si>
  <si>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</si>
  <si>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</si>
  <si>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</si>
  <si>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</si>
  <si>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</si>
  <si>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</si>
  <si>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</si>
  <si>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</si>
  <si>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</si>
  <si>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</si>
  <si>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</si>
  <si>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</si>
  <si>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</si>
  <si>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</si>
  <si>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</si>
  <si>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</si>
  <si>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</si>
  <si>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</si>
  <si>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</si>
  <si>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</si>
  <si>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</si>
  <si>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</si>
  <si>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</si>
  <si>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</si>
  <si>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</si>
  <si>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</si>
  <si>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</si>
  <si>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</si>
  <si>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</si>
  <si>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</si>
  <si>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</si>
  <si>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</si>
  <si>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</si>
  <si>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</si>
  <si>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</si>
  <si>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</si>
  <si>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</si>
  <si>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</si>
  <si>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</si>
  <si>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</si>
  <si>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</si>
  <si>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</si>
  <si>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</si>
  <si>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</si>
  <si>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</si>
  <si>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</si>
  <si>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</si>
  <si>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</si>
  <si>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</si>
  <si>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</si>
  <si>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</si>
  <si>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</si>
  <si>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</si>
  <si>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</si>
  <si>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</si>
  <si>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</si>
  <si>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</si>
  <si>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</si>
  <si>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</si>
  <si>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</si>
  <si>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</si>
  <si>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</si>
  <si>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</si>
  <si>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</si>
  <si>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</si>
  <si>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</si>
  <si>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</si>
  <si>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</si>
  <si>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</si>
  <si>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</si>
  <si>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</si>
  <si>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</si>
  <si>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</si>
  <si>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</si>
  <si>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</si>
  <si>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</si>
  <si>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</si>
  <si>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</si>
  <si>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</si>
  <si>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</si>
  <si>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</si>
  <si>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</si>
  <si>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</si>
  <si>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</si>
  <si>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</si>
  <si>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</si>
  <si>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</si>
  <si>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</si>
  <si>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</si>
  <si>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</si>
  <si>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</si>
  <si>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</si>
  <si>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</si>
  <si>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</si>
  <si>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</si>
  <si>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</si>
  <si>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</si>
  <si>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</si>
  <si>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</si>
  <si>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</si>
  <si>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</si>
  <si>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</si>
  <si>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</si>
  <si>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</si>
  <si>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</si>
  <si>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</si>
  <si>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</si>
  <si>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</si>
  <si>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</si>
  <si>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</si>
  <si>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</si>
  <si>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</si>
  <si>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</si>
  <si>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</si>
  <si>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</si>
  <si>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</si>
  <si>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</si>
  <si>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</si>
  <si>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</si>
  <si>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</si>
  <si>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</si>
  <si>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</si>
  <si>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</si>
  <si>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</si>
  <si>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</si>
  <si>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</si>
  <si>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</si>
  <si>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</si>
  <si>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</si>
  <si>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</si>
  <si>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</si>
  <si>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</si>
  <si>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</si>
  <si>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</si>
  <si>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</si>
  <si>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</si>
  <si>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</si>
  <si>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</si>
  <si>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</si>
  <si>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</si>
  <si>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</si>
  <si>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</si>
  <si>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</si>
  <si>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</si>
  <si>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</si>
  <si>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</si>
  <si>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</si>
  <si>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</si>
  <si>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</si>
  <si>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</si>
  <si>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</si>
  <si>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</si>
  <si>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</si>
  <si>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</si>
  <si>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</si>
  <si>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</si>
  <si>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</si>
  <si>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</si>
  <si>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</si>
  <si>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</si>
  <si>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</si>
  <si>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</si>
  <si>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</si>
  <si>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</si>
  <si>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</si>
  <si>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</si>
  <si>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</si>
  <si>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</si>
  <si>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</si>
  <si>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</si>
  <si>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</si>
  <si>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</si>
  <si>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</si>
  <si>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</si>
  <si>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</si>
  <si>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</si>
  <si>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</si>
  <si>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</si>
  <si>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</si>
  <si>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</si>
  <si>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</si>
  <si>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</si>
  <si>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</si>
  <si>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</si>
  <si>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</si>
  <si>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</si>
  <si>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</si>
  <si>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</si>
  <si>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</si>
  <si>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</si>
  <si>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</si>
  <si>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</si>
  <si>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</si>
  <si>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</si>
  <si>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</si>
  <si>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</si>
  <si>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</si>
  <si>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</si>
  <si>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</si>
  <si>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</si>
  <si>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</si>
  <si>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</si>
  <si>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</si>
  <si>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</si>
  <si>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</si>
  <si>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</si>
  <si>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</si>
  <si>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</si>
  <si>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</si>
  <si>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</si>
  <si>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</si>
  <si>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</si>
  <si>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</si>
  <si>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</si>
  <si>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</si>
  <si>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</si>
  <si>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</si>
  <si>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</si>
  <si>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</si>
  <si>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</si>
  <si>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</si>
  <si>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</si>
  <si>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</si>
  <si>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</si>
  <si>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</si>
  <si>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</si>
  <si>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</si>
  <si>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</si>
  <si>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</si>
  <si>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</si>
  <si>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</si>
  <si>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</si>
  <si>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</si>
  <si>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</si>
  <si>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</si>
  <si>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</si>
  <si>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</si>
  <si>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</si>
  <si>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</si>
  <si>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</si>
  <si>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</si>
  <si>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</si>
  <si>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</si>
  <si>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</si>
  <si>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</si>
  <si>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</si>
  <si>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</si>
  <si>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</si>
  <si>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</si>
  <si>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</si>
  <si>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</si>
  <si>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</si>
  <si>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</si>
  <si>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</si>
  <si>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</si>
  <si>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</si>
  <si>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</si>
  <si>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</si>
  <si>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</si>
  <si>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</si>
  <si>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</si>
  <si>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</si>
  <si>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</si>
  <si>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</si>
  <si>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</si>
  <si>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</si>
  <si>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</si>
  <si>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</si>
  <si>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</si>
  <si>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</si>
  <si>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</si>
  <si>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</si>
  <si>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</si>
  <si>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</si>
  <si>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</si>
  <si>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</si>
  <si>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</si>
  <si>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</si>
  <si>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</si>
  <si>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</si>
  <si>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</si>
  <si>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</si>
  <si>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</si>
  <si>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</si>
  <si>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</si>
  <si>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</si>
  <si>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</si>
  <si>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</si>
  <si>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</si>
  <si>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</si>
  <si>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</si>
  <si>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</si>
  <si>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</si>
  <si>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</si>
  <si>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</si>
  <si>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</si>
  <si>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</si>
  <si>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</si>
  <si>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</si>
  <si>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</si>
  <si>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</si>
  <si>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</si>
  <si>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</si>
  <si>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</si>
  <si>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</si>
  <si>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</si>
  <si>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</si>
  <si>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</si>
  <si>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</si>
  <si>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</si>
  <si>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</si>
  <si>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</si>
  <si>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</si>
  <si>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</si>
  <si>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</si>
  <si>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</si>
  <si>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</si>
  <si>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</si>
  <si>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</si>
  <si>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</si>
  <si>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</si>
  <si>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</si>
  <si>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</si>
  <si>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</si>
  <si>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</si>
  <si>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</si>
  <si>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</si>
  <si>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</si>
  <si>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</si>
  <si>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</si>
  <si>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</si>
  <si>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</si>
  <si>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</si>
  <si>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</si>
  <si>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</si>
  <si>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</si>
  <si>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</si>
  <si>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</si>
  <si>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</si>
  <si>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</si>
  <si>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</si>
  <si>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</si>
  <si>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</si>
  <si>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</si>
  <si>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</si>
  <si>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</si>
  <si>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</si>
  <si>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</si>
  <si>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</si>
  <si>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</si>
  <si>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</si>
  <si>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</si>
  <si>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</si>
  <si>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</si>
  <si>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</si>
  <si>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</si>
  <si>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</si>
  <si>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</si>
  <si>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</si>
  <si>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</si>
  <si>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</si>
  <si>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</si>
  <si>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</si>
  <si>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</si>
  <si>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</si>
  <si>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</si>
  <si>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</si>
  <si>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</si>
  <si>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</si>
  <si>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</si>
  <si>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</si>
  <si>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</si>
  <si>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</si>
  <si>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</si>
  <si>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</si>
  <si>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</si>
  <si>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</si>
  <si>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</si>
  <si>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</si>
  <si>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</si>
  <si>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</si>
  <si>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</si>
  <si>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</si>
  <si>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</si>
  <si>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</si>
  <si>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</si>
  <si>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</si>
  <si>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</si>
  <si>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</si>
  <si>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</si>
  <si>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</si>
  <si>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</si>
  <si>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</si>
  <si>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</si>
  <si>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</si>
  <si>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</si>
  <si>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</si>
  <si>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</si>
  <si>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</si>
  <si>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</si>
  <si>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</si>
  <si>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</si>
  <si>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</si>
  <si>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</si>
  <si>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</si>
  <si>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</si>
  <si>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</si>
  <si>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</si>
  <si>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</si>
  <si>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</si>
  <si>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</si>
  <si>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</si>
  <si>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</si>
  <si>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</si>
  <si>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</si>
  <si>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</si>
  <si>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</si>
  <si>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</si>
  <si>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</si>
  <si>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</si>
  <si>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</si>
  <si>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</si>
  <si>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</si>
  <si>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</si>
  <si>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</si>
  <si>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</si>
  <si>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</si>
  <si>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</si>
  <si>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</si>
  <si>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</si>
  <si>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</si>
  <si>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</si>
  <si>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</si>
  <si>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</si>
  <si>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</si>
  <si>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</si>
  <si>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</si>
  <si>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</si>
  <si>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</si>
  <si>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</si>
  <si>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</si>
  <si>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</si>
  <si>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</si>
  <si>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</si>
  <si>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</si>
  <si>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</si>
  <si>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</si>
  <si>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</si>
  <si>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</si>
  <si>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</si>
  <si>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</si>
  <si>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</si>
  <si>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</si>
  <si>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</si>
  <si>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</si>
  <si>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</si>
  <si>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</si>
  <si>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</si>
  <si>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</si>
  <si>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</si>
  <si>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</si>
  <si>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</si>
  <si>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</si>
  <si>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</si>
  <si>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</si>
  <si>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</si>
  <si>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</si>
  <si>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</si>
  <si>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</si>
  <si>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</si>
  <si>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</si>
  <si>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</si>
  <si>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</si>
  <si>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</si>
  <si>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</si>
  <si>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</si>
  <si>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</si>
  <si>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</si>
  <si>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</si>
  <si>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</si>
  <si>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</si>
  <si>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</si>
  <si>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</si>
  <si>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</si>
  <si>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</si>
  <si>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</si>
  <si>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</si>
  <si>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</si>
  <si>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</si>
  <si>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</si>
  <si>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</si>
  <si>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</si>
  <si>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</si>
  <si>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</si>
  <si>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</si>
  <si>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</si>
  <si>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</si>
  <si>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</si>
  <si>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</si>
  <si>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</si>
  <si>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</si>
  <si>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</si>
  <si>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</si>
  <si>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</si>
  <si>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</si>
  <si>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</si>
  <si>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</si>
  <si>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</si>
  <si>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</si>
  <si>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</si>
  <si>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</si>
  <si>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</si>
  <si>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</si>
  <si>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</si>
  <si>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</si>
  <si>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</si>
  <si>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</si>
  <si>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</si>
  <si>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</si>
  <si>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</si>
  <si>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</si>
  <si>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</si>
  <si>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</si>
  <si>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</si>
  <si>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</si>
  <si>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</si>
  <si>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</si>
  <si>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</si>
  <si>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</si>
  <si>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</si>
  <si>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</si>
  <si>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</si>
  <si>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</si>
  <si>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</si>
  <si>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</si>
  <si>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</si>
  <si>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</si>
  <si>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</si>
  <si>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</si>
  <si>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</si>
  <si>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</si>
  <si>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</si>
  <si>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</si>
  <si>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</si>
  <si>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</si>
  <si>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</si>
  <si>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</si>
  <si>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</si>
  <si>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</si>
  <si>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</si>
  <si>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</si>
  <si>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</si>
  <si>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</si>
  <si>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</si>
  <si>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</si>
  <si>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</si>
  <si>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</si>
  <si>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</si>
  <si>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</si>
  <si>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</si>
  <si>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</si>
  <si>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</si>
  <si>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</si>
  <si>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</si>
  <si>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</si>
  <si>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</si>
  <si>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</si>
  <si>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</si>
  <si>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</si>
  <si>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</si>
  <si>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</si>
  <si>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</si>
  <si>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</si>
  <si>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</si>
  <si>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</si>
  <si>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</si>
  <si>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</si>
  <si>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</si>
  <si>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</si>
  <si>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</si>
  <si>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</si>
  <si>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</si>
  <si>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</si>
  <si>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</si>
  <si>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</si>
  <si>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</si>
  <si>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</si>
  <si>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</si>
  <si>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</si>
  <si>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</si>
  <si>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</si>
  <si>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</si>
  <si>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</si>
  <si>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</si>
  <si>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</si>
  <si>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</si>
  <si>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</si>
  <si>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</si>
  <si>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</si>
  <si>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</si>
  <si>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</si>
  <si>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</si>
  <si>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</si>
  <si>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</si>
  <si>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</si>
  <si>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</si>
  <si>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</si>
  <si>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</si>
  <si>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</si>
  <si>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</si>
  <si>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</si>
  <si>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</si>
  <si>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</si>
  <si>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</si>
  <si>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</si>
  <si>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</si>
  <si>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</si>
  <si>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</si>
  <si>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</si>
  <si>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</si>
  <si>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</si>
  <si>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</si>
  <si>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</si>
  <si>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</si>
  <si>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</si>
  <si>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</si>
  <si>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</si>
  <si>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</si>
  <si>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</si>
  <si>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</si>
  <si>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</si>
  <si>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</si>
  <si>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</si>
  <si>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</si>
  <si>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</si>
  <si>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</si>
  <si>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</si>
  <si>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</si>
  <si>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</si>
  <si>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</si>
  <si>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</si>
  <si>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</si>
  <si>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</si>
  <si>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</si>
  <si>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</si>
  <si>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</si>
  <si>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</si>
  <si>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</si>
  <si>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</si>
  <si>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</si>
  <si>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</si>
  <si>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</si>
  <si>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</si>
  <si>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</si>
  <si>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</si>
  <si>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</si>
  <si>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</si>
  <si>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</si>
  <si>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</si>
  <si>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</si>
  <si>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</si>
  <si>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</si>
  <si>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</si>
  <si>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</si>
  <si>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</si>
  <si>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</si>
  <si>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</si>
  <si>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</si>
  <si>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</si>
  <si>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</si>
  <si>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</si>
  <si>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</si>
  <si>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</si>
  <si>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</si>
  <si>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</si>
  <si>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</si>
  <si>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</si>
  <si>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</si>
  <si>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</si>
  <si>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</si>
  <si>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</si>
  <si>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</si>
  <si>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</si>
  <si>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</si>
  <si>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</si>
  <si>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</si>
  <si>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</si>
  <si>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</si>
  <si>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</si>
  <si>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</si>
  <si>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</si>
  <si>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</si>
  <si>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</si>
  <si>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</si>
  <si>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</si>
  <si>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</si>
  <si>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</si>
  <si>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</si>
  <si>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</si>
  <si>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</si>
  <si>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</si>
  <si>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</si>
  <si>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</si>
  <si>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</si>
  <si>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</si>
  <si>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</si>
  <si>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</si>
  <si>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</si>
  <si>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</si>
  <si>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</si>
  <si>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</si>
  <si>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</si>
  <si>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</si>
  <si>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</si>
  <si>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</si>
  <si>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</si>
  <si>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</si>
  <si>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</si>
  <si>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</si>
  <si>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</si>
  <si>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</si>
  <si>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</si>
  <si>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</si>
  <si>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</si>
  <si>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</si>
  <si>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</si>
  <si>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</si>
  <si>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</si>
  <si>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</si>
  <si>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</si>
  <si>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</si>
  <si>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</si>
  <si>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</si>
  <si>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</si>
  <si>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</si>
  <si>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</si>
  <si>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</si>
  <si>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</si>
  <si>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</si>
  <si>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</si>
  <si>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</si>
  <si>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</si>
  <si>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</si>
  <si>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</si>
  <si>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</si>
  <si>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</si>
  <si>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</si>
  <si>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</si>
  <si>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</si>
  <si>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</si>
  <si>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</si>
  <si>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</si>
  <si>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</si>
  <si>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</si>
  <si>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</si>
  <si>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</si>
  <si>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</si>
  <si>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</si>
  <si>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</si>
  <si>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</si>
  <si>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</si>
  <si>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</si>
  <si>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</si>
  <si>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</si>
  <si>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</si>
  <si>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</si>
  <si>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</si>
  <si>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</si>
  <si>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</si>
  <si>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</si>
  <si>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</si>
  <si>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</si>
  <si>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</si>
  <si>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</si>
  <si>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</si>
  <si>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</si>
  <si>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</si>
  <si>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</si>
  <si>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</si>
  <si>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</si>
  <si>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</si>
  <si>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</si>
  <si>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</si>
  <si>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</si>
  <si>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</si>
  <si>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</si>
  <si>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</si>
  <si>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</si>
  <si>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</si>
  <si>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</si>
  <si>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</si>
  <si>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</si>
  <si>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</si>
  <si>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</si>
  <si>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</si>
  <si>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</si>
  <si>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</si>
  <si>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</si>
  <si>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</si>
  <si>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</si>
  <si>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</si>
  <si>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</si>
  <si>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</si>
  <si>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</si>
  <si>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</si>
  <si>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</si>
  <si>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</si>
  <si>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</si>
  <si>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</si>
  <si>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</si>
  <si>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</si>
  <si>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</si>
  <si>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</si>
  <si>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</si>
  <si>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</si>
  <si>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</si>
  <si>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</si>
  <si>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</si>
  <si>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</si>
  <si>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</si>
  <si>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</si>
  <si>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</si>
  <si>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</si>
  <si>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</si>
  <si>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</si>
  <si>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</si>
  <si>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</si>
  <si>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</si>
  <si>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</si>
  <si>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</si>
  <si>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</si>
  <si>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</si>
  <si>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</si>
  <si>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</si>
  <si>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</si>
  <si>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</si>
  <si>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</si>
  <si>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</si>
  <si>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</si>
  <si>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</si>
  <si>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</si>
  <si>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</si>
  <si>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</si>
  <si>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</si>
  <si>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</si>
  <si>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</si>
  <si>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</si>
  <si>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</si>
  <si>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</si>
  <si>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</si>
  <si>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</si>
  <si>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</si>
  <si>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</si>
  <si>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</si>
  <si>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</si>
  <si>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</si>
  <si>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</si>
  <si>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</si>
  <si>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</si>
  <si>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</si>
  <si>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</si>
  <si>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</si>
  <si>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</si>
  <si>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</si>
  <si>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</si>
  <si>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</si>
  <si>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</si>
  <si>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</si>
  <si>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</si>
  <si>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</si>
  <si>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</si>
  <si>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</si>
  <si>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</si>
  <si>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</si>
  <si>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</si>
  <si>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</si>
  <si>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</si>
  <si>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</si>
  <si>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</si>
  <si>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</si>
  <si>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</si>
  <si>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</si>
  <si>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</si>
  <si>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</si>
  <si>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</si>
  <si>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</si>
  <si>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</si>
  <si>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</si>
  <si>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</si>
  <si>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</si>
  <si>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</si>
  <si>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</si>
  <si>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</si>
  <si>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</si>
  <si>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</si>
  <si>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</si>
  <si>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</si>
  <si>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</si>
  <si>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</si>
  <si>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</si>
  <si>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</si>
  <si>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</si>
  <si>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</si>
  <si>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</si>
  <si>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</si>
  <si>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</si>
  <si>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</si>
  <si>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</si>
  <si>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</si>
  <si>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</si>
  <si>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</si>
  <si>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</si>
  <si>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</si>
  <si>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</si>
  <si>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</si>
  <si>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</si>
  <si>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</si>
  <si>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</si>
  <si>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</si>
  <si>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</si>
  <si>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</si>
  <si>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</si>
  <si>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</si>
  <si>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</si>
  <si>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</si>
  <si>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</si>
  <si>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</si>
  <si>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</si>
  <si>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</si>
  <si>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</si>
  <si>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</si>
  <si>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</si>
  <si>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</si>
  <si>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</si>
  <si>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</si>
  <si>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</si>
  <si>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</si>
  <si>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</si>
  <si>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</si>
  <si>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</si>
  <si>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</si>
  <si>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</si>
  <si>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</si>
  <si>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</si>
  <si>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</si>
  <si>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</si>
  <si>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</si>
  <si>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</si>
  <si>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</si>
  <si>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</si>
  <si>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</si>
  <si>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</si>
  <si>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</si>
  <si>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</si>
  <si>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</si>
  <si>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</si>
  <si>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</si>
  <si>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</si>
  <si>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</si>
  <si>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</si>
  <si>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</si>
  <si>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</si>
  <si>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</si>
  <si>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</si>
  <si>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</si>
  <si>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</si>
  <si>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</si>
  <si>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</si>
  <si>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</si>
  <si>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</si>
  <si>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</si>
  <si>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</si>
  <si>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</si>
  <si>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</si>
  <si>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</si>
  <si>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</si>
  <si>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</si>
  <si>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</si>
  <si>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</si>
  <si>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</si>
  <si>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</si>
  <si>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</si>
  <si>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</si>
  <si>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</si>
  <si>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</si>
  <si>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</si>
  <si>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</si>
  <si>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</si>
  <si>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</si>
  <si>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</si>
  <si>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</si>
  <si>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</si>
  <si>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</si>
  <si>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</si>
  <si>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</si>
  <si>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</si>
  <si>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</si>
  <si>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</si>
  <si>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</si>
  <si>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</si>
  <si>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</si>
  <si>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</si>
  <si>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</si>
  <si>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</si>
  <si>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</si>
  <si>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</si>
  <si>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</si>
  <si>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</si>
  <si>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</si>
  <si>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</si>
  <si>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</si>
  <si>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</si>
  <si>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</si>
  <si>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</si>
  <si>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</si>
  <si>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</si>
  <si>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</si>
  <si>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</si>
  <si>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</si>
  <si>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</si>
  <si>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</si>
  <si>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</si>
  <si>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</si>
  <si>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</si>
  <si>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</si>
  <si>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</si>
  <si>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</si>
  <si>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</si>
  <si>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</si>
  <si>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</si>
  <si>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</si>
  <si>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</si>
  <si>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</si>
  <si>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</si>
  <si>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</si>
  <si>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</si>
  <si>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</si>
  <si>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</si>
  <si>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</si>
  <si>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</si>
  <si>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</si>
  <si>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</si>
  <si>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</si>
  <si>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</si>
  <si>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</si>
  <si>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</si>
  <si>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</si>
  <si>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</si>
  <si>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</si>
  <si>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</si>
  <si>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</si>
  <si>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</si>
  <si>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</si>
  <si>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</si>
  <si>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</si>
  <si>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</si>
  <si>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</si>
  <si>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</si>
  <si>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</si>
  <si>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</si>
  <si>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</si>
  <si>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</si>
  <si>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</si>
  <si>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</si>
  <si>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</si>
  <si>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</si>
  <si>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</si>
  <si>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</si>
  <si>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</si>
  <si>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</si>
  <si>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</si>
  <si>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</si>
  <si>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</si>
  <si>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</si>
  <si>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</si>
  <si>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</si>
  <si>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</si>
  <si>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</si>
  <si>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</si>
  <si>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</si>
  <si>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</si>
  <si>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</si>
  <si>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</si>
  <si>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</si>
  <si>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</si>
  <si>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</si>
  <si>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</si>
  <si>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</si>
  <si>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</si>
  <si>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</si>
  <si>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</si>
  <si>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</si>
  <si>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</si>
  <si>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</si>
  <si>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</si>
  <si>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</si>
  <si>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</si>
  <si>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</si>
  <si>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</si>
  <si>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</si>
  <si>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</si>
  <si>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</si>
  <si>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</si>
  <si>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</si>
  <si>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</si>
  <si>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</si>
  <si>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</si>
  <si>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</si>
  <si>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</si>
  <si>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</si>
  <si>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</si>
  <si>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</si>
  <si>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</si>
  <si>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</si>
  <si>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</si>
  <si>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</si>
  <si>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</si>
  <si>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</si>
  <si>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</si>
  <si>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</si>
  <si>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</si>
  <si>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</si>
  <si>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</si>
  <si>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</si>
  <si>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</si>
  <si>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</si>
  <si>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</si>
  <si>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</si>
  <si>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</si>
  <si>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</si>
  <si>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</si>
  <si>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</si>
  <si>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</si>
  <si>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</si>
  <si>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</si>
  <si>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</si>
  <si>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</si>
  <si>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</si>
  <si>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</si>
  <si>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</si>
  <si>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</si>
  <si>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</si>
  <si>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</si>
  <si>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</si>
  <si>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</si>
  <si>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</si>
  <si>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</si>
  <si>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</si>
  <si>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</si>
  <si>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</si>
  <si>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</si>
  <si>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</si>
  <si>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</si>
  <si>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</si>
  <si>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</si>
  <si>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</si>
  <si>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</si>
  <si>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</si>
  <si>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</si>
  <si>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</si>
  <si>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</si>
  <si>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</si>
  <si>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</si>
  <si>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</si>
  <si>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</si>
  <si>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</si>
  <si>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</si>
  <si>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</si>
  <si>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</si>
  <si>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</si>
  <si>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</si>
  <si>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</si>
  <si>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</si>
  <si>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</si>
  <si>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</si>
  <si>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</si>
  <si>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</si>
  <si>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</si>
  <si>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</si>
  <si>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</si>
  <si>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</si>
  <si>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</si>
  <si>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</si>
  <si>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</si>
  <si>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</si>
  <si>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</si>
  <si>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</si>
  <si>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</si>
  <si>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</si>
  <si>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</si>
  <si>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</si>
  <si>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</si>
  <si>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</si>
  <si>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</si>
  <si>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</si>
  <si>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</si>
  <si>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</si>
  <si>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</si>
  <si>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</si>
  <si>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</si>
  <si>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</si>
  <si>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</si>
  <si>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</si>
  <si>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</si>
  <si>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</si>
  <si>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</si>
  <si>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</si>
  <si>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</si>
  <si>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</si>
  <si>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</si>
  <si>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</si>
  <si>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</si>
  <si>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</si>
  <si>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</si>
  <si>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</si>
  <si>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</si>
  <si>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</si>
  <si>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</si>
  <si>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</si>
  <si>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</si>
  <si>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</si>
  <si>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</si>
  <si>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</si>
  <si>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</si>
  <si>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</si>
  <si>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</si>
  <si>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</si>
  <si>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</si>
  <si>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</si>
  <si>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</si>
  <si>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</si>
  <si>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</si>
  <si>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</si>
  <si>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</si>
  <si>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</si>
  <si>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</si>
  <si>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</si>
  <si>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</si>
  <si>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</si>
  <si>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</si>
  <si>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</si>
  <si>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</si>
  <si>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</si>
  <si>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</si>
  <si>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</si>
  <si>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</si>
  <si>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</si>
  <si>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</si>
  <si>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</si>
  <si>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</si>
  <si>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</si>
  <si>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</si>
  <si>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</si>
  <si>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</si>
  <si>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</si>
  <si>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</si>
  <si>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</si>
  <si>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</si>
  <si>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</si>
  <si>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</si>
  <si>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</si>
  <si>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</si>
  <si>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</si>
  <si>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</si>
  <si>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</si>
  <si>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</si>
  <si>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</si>
  <si>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</si>
  <si>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</si>
  <si>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</si>
  <si>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</si>
  <si>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</si>
  <si>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</si>
  <si>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</si>
  <si>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</si>
  <si>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</si>
  <si>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</si>
  <si>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</si>
  <si>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</si>
  <si>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</si>
  <si>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</si>
  <si>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</si>
  <si>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</si>
  <si>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</si>
  <si>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</si>
  <si>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</si>
  <si>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</si>
  <si>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</si>
  <si>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</si>
  <si>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</si>
  <si>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</si>
  <si>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</si>
  <si>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</si>
  <si>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</si>
  <si>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</si>
  <si>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</si>
  <si>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</si>
  <si>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</si>
  <si>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</si>
  <si>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</si>
  <si>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</si>
  <si>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</si>
  <si>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</si>
  <si>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</si>
  <si>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</si>
  <si>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</si>
  <si>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</si>
  <si>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</si>
  <si>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</si>
  <si>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</si>
  <si>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</si>
  <si>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</si>
  <si>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</si>
  <si>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</si>
  <si>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</si>
  <si>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</si>
  <si>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</si>
  <si>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</si>
  <si>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</si>
  <si>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</si>
  <si>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</si>
  <si>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</si>
  <si>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</si>
  <si>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</si>
  <si>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</si>
  <si>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</si>
  <si>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</si>
  <si>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</si>
  <si>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</si>
  <si>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</si>
  <si>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</si>
  <si>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</si>
  <si>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</si>
  <si>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</si>
  <si>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</si>
  <si>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</si>
  <si>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</si>
  <si>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</si>
  <si>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</si>
  <si>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</si>
  <si>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</si>
  <si>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</si>
  <si>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</si>
  <si>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</si>
  <si>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</si>
  <si>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</si>
  <si>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</si>
  <si>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</si>
  <si>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</si>
  <si>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</si>
  <si>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</si>
  <si>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</si>
  <si>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</si>
  <si>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</si>
  <si>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</si>
  <si>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</si>
  <si>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</si>
  <si>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</si>
  <si>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</si>
  <si>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</si>
  <si>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</si>
  <si>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</si>
  <si>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</si>
  <si>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</si>
  <si>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</si>
  <si>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</si>
  <si>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</si>
  <si>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</si>
  <si>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</si>
  <si>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</si>
  <si>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</si>
  <si>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</si>
  <si>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</si>
  <si>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</si>
  <si>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</si>
  <si>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</si>
  <si>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</si>
  <si>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</si>
  <si>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</si>
  <si>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</si>
  <si>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</si>
  <si>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</si>
  <si>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</si>
  <si>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</si>
  <si>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</si>
  <si>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</si>
  <si>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</si>
  <si>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</si>
  <si>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</si>
  <si>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</si>
  <si>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</si>
  <si>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</si>
  <si>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</si>
  <si>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</si>
  <si>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</si>
  <si>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</si>
  <si>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</si>
  <si>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</si>
  <si>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</si>
  <si>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</si>
  <si>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</si>
  <si>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</si>
  <si>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</si>
  <si>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</si>
  <si>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</si>
  <si>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</si>
  <si>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</si>
  <si>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</si>
  <si>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</si>
  <si>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</si>
  <si>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</si>
  <si>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</si>
  <si>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</si>
  <si>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</si>
  <si>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</si>
  <si>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</si>
  <si>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</si>
  <si>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</si>
  <si>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</si>
  <si>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</si>
  <si>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</si>
  <si>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</si>
  <si>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</si>
  <si>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</si>
  <si>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</si>
  <si>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</si>
  <si>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</si>
  <si>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</si>
  <si>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</si>
  <si>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</si>
  <si>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</si>
  <si>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</si>
  <si>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</si>
  <si>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</si>
  <si>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</si>
  <si>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</si>
  <si>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</si>
  <si>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</si>
  <si>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</si>
  <si>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</si>
  <si>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</si>
  <si>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</si>
  <si>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</si>
  <si>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</si>
  <si>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</si>
  <si>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</si>
  <si>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</si>
  <si>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</si>
  <si>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</si>
  <si>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</si>
  <si>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</si>
  <si>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</si>
  <si>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</si>
  <si>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</si>
  <si>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</si>
  <si>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</si>
  <si>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</si>
  <si>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</si>
  <si>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</si>
  <si>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</si>
  <si>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</si>
  <si>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</si>
  <si>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</si>
  <si>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</si>
  <si>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</si>
  <si>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</si>
  <si>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</si>
  <si>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</si>
  <si>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</si>
  <si>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</si>
  <si>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</si>
  <si>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</si>
  <si>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</si>
  <si>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</si>
  <si>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</si>
  <si>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</si>
  <si>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</si>
  <si>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</si>
  <si>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</si>
  <si>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</si>
  <si>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</si>
  <si>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</si>
  <si>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</si>
  <si>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</si>
  <si>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</si>
  <si>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</si>
  <si>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</si>
  <si>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</si>
  <si>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</si>
  <si>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</si>
  <si>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</si>
  <si>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</si>
  <si>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</si>
  <si>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</si>
  <si>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</si>
  <si>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</si>
  <si>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</si>
  <si>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</si>
  <si>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</si>
  <si>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</si>
  <si>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</si>
  <si>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</si>
  <si>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</si>
  <si>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</si>
  <si>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</si>
  <si>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</si>
  <si>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</si>
  <si>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</si>
  <si>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</si>
  <si>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</si>
  <si>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</si>
  <si>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</si>
  <si>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</si>
  <si>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</si>
  <si>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</si>
  <si>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</si>
  <si>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</si>
  <si>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</si>
  <si>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</si>
  <si>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</si>
  <si>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</si>
  <si>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</si>
  <si>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</si>
  <si>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</si>
  <si>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</si>
  <si>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</si>
  <si>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</si>
  <si>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</si>
  <si>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</si>
  <si>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</si>
  <si>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</si>
  <si>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</si>
  <si>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</si>
  <si>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</si>
  <si>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</si>
  <si>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</si>
  <si>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</si>
  <si>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</si>
  <si>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</si>
  <si>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</si>
  <si>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</si>
  <si>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</si>
  <si>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</si>
  <si>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</si>
  <si>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</si>
  <si>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</si>
  <si>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</si>
  <si>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</si>
  <si>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</si>
  <si>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</si>
  <si>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</si>
  <si>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</si>
  <si>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</si>
  <si>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</si>
  <si>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</si>
  <si>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</si>
  <si>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</si>
  <si>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</si>
  <si>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</si>
  <si>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</si>
  <si>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</si>
  <si>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</si>
  <si>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</si>
  <si>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</si>
  <si>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</si>
  <si>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</si>
  <si>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</si>
  <si>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</si>
  <si>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</si>
  <si>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</si>
  <si>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</si>
  <si>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</si>
  <si>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</si>
  <si>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</si>
  <si>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</si>
  <si>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</si>
  <si>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</si>
  <si>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</si>
  <si>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</si>
  <si>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</si>
  <si>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</si>
  <si>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</si>
  <si>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</si>
  <si>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</si>
  <si>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</si>
  <si>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</si>
  <si>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</si>
  <si>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</si>
  <si>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</si>
  <si>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</si>
  <si>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</si>
  <si>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</si>
  <si>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</si>
  <si>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</si>
  <si>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</si>
  <si>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</si>
  <si>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</si>
  <si>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</si>
  <si>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</si>
  <si>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</si>
  <si>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</si>
  <si>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</si>
  <si>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</si>
  <si>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</si>
  <si>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</si>
  <si>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</si>
  <si>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</si>
  <si>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</si>
  <si>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</si>
  <si>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</si>
  <si>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</si>
  <si>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</si>
  <si>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</si>
  <si>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</si>
  <si>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</si>
  <si>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</si>
  <si>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</si>
  <si>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</si>
  <si>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</si>
  <si>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</si>
  <si>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</si>
  <si>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</si>
  <si>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</si>
  <si>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</si>
  <si>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</si>
  <si>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</si>
  <si>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</si>
  <si>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</si>
  <si>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</si>
  <si>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</si>
  <si>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</si>
  <si>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</si>
  <si>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</si>
  <si>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</si>
  <si>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</si>
  <si>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</si>
  <si>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</si>
  <si>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</si>
  <si>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</si>
  <si>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</si>
  <si>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</si>
  <si>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</si>
  <si>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</si>
  <si>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</si>
  <si>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</si>
  <si>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</si>
  <si>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</si>
  <si>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</si>
  <si>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</si>
  <si>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</si>
  <si>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</si>
  <si>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</si>
  <si>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</si>
  <si>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</si>
  <si>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</si>
  <si>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</si>
  <si>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</si>
  <si>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</si>
  <si>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</si>
  <si>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</si>
  <si>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</si>
  <si>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</si>
  <si>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</si>
  <si>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</si>
  <si>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</si>
  <si>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</si>
  <si>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</si>
  <si>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</si>
  <si>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</si>
  <si>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</si>
  <si>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</si>
  <si>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</si>
  <si>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</si>
  <si>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</si>
  <si>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</si>
  <si>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</si>
  <si>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</si>
  <si>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</si>
  <si>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</si>
  <si>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</si>
  <si>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</si>
  <si>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</si>
  <si>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</si>
  <si>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</si>
  <si>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</si>
  <si>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</si>
  <si>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</si>
  <si>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</si>
  <si>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</si>
  <si>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</si>
  <si>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</si>
  <si>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</si>
  <si>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</si>
  <si>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</si>
  <si>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</si>
  <si>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</si>
  <si>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</si>
  <si>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</si>
  <si>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</si>
  <si>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</si>
  <si>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</si>
  <si>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</si>
  <si>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</si>
  <si>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</si>
  <si>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</si>
  <si>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</si>
  <si>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</si>
  <si>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</si>
  <si>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</si>
  <si>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</si>
  <si>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</si>
  <si>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</si>
  <si>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</si>
  <si>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</si>
  <si>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</si>
  <si>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</si>
  <si>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</si>
  <si>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</si>
  <si>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</si>
  <si>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</si>
  <si>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</si>
  <si>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</si>
  <si>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</si>
  <si>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</si>
  <si>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</si>
  <si>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</si>
  <si>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</si>
  <si>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</si>
  <si>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</si>
  <si>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</si>
  <si>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</si>
  <si>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</si>
  <si>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</si>
  <si>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</si>
  <si>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</si>
  <si>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</si>
  <si>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</si>
  <si>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</si>
  <si>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</si>
  <si>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</si>
  <si>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</si>
  <si>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</si>
  <si>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</si>
  <si>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</si>
  <si>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</si>
  <si>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</si>
  <si>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</si>
  <si>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</si>
  <si>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</si>
  <si>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</si>
  <si>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</si>
  <si>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</si>
  <si>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</si>
  <si>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</si>
  <si>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</si>
  <si>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</si>
  <si>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</si>
  <si>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</si>
  <si>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</si>
  <si>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</si>
  <si>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</si>
  <si>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</si>
  <si>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</si>
  <si>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</si>
  <si>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</si>
  <si>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</si>
  <si>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</si>
  <si>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</si>
  <si>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</si>
  <si>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</si>
  <si>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</si>
  <si>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</si>
  <si>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</si>
  <si>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</si>
  <si>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</si>
  <si>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</si>
  <si>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</si>
  <si>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</si>
  <si>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</si>
  <si>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</si>
  <si>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</si>
  <si>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</si>
  <si>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</si>
  <si>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</si>
  <si>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</si>
  <si>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</si>
  <si>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</si>
  <si>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</si>
  <si>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</si>
  <si>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</si>
  <si>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</si>
  <si>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</si>
  <si>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</si>
  <si>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</si>
  <si>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</si>
  <si>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</si>
  <si>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</si>
  <si>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</si>
  <si>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</si>
  <si>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</si>
  <si>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</si>
  <si>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</si>
  <si>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</si>
  <si>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</si>
  <si>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</si>
  <si>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</si>
  <si>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</si>
  <si>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</si>
  <si>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</si>
  <si>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</si>
  <si>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</si>
  <si>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</si>
  <si>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</si>
  <si>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</si>
  <si>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</si>
  <si>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</si>
  <si>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</si>
  <si>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</si>
  <si>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</si>
  <si>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</si>
  <si>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</si>
  <si>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</si>
  <si>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</si>
  <si>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</si>
  <si>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</si>
  <si>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</si>
  <si>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</si>
  <si>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</si>
  <si>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</si>
  <si>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</si>
  <si>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</si>
  <si>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</si>
  <si>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</si>
  <si>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</si>
  <si>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</si>
  <si>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</si>
  <si>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</si>
  <si>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</si>
  <si>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</si>
  <si>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</si>
  <si>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</si>
  <si>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</si>
  <si>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</si>
  <si>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</si>
  <si>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</si>
  <si>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</si>
  <si>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</si>
  <si>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</si>
  <si>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</si>
  <si>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</si>
  <si>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</si>
  <si>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</si>
  <si>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</si>
  <si>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</si>
  <si>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</si>
  <si>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</si>
  <si>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</si>
  <si>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</si>
  <si>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</si>
  <si>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</si>
  <si>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</si>
  <si>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</si>
  <si>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</si>
  <si>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</si>
  <si>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</si>
  <si>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</si>
  <si>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</si>
  <si>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</si>
  <si>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</si>
  <si>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</si>
  <si>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</si>
  <si>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</si>
  <si>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</si>
  <si>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</si>
  <si>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</si>
  <si>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</si>
  <si>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</si>
  <si>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</si>
  <si>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</si>
  <si>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</si>
  <si>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</si>
  <si>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</si>
  <si>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</si>
  <si>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</si>
  <si>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</si>
  <si>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</si>
  <si>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</si>
  <si>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</si>
  <si>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</si>
  <si>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</si>
  <si>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</si>
  <si>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</si>
  <si>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</si>
  <si>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</si>
  <si>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</si>
  <si>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</si>
  <si>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</si>
  <si>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</si>
  <si>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</si>
  <si>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</si>
  <si>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</si>
  <si>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</si>
  <si>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</si>
  <si>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</si>
  <si>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</si>
  <si>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</si>
  <si>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</si>
  <si>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</si>
  <si>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</si>
  <si>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</si>
  <si>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</si>
  <si>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</si>
  <si>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</si>
  <si>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</si>
  <si>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</si>
  <si>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</si>
  <si>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</si>
  <si>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</si>
  <si>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</si>
  <si>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</si>
  <si>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</si>
  <si>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</si>
  <si>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</si>
  <si>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</si>
  <si>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</si>
  <si>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</si>
  <si>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</si>
  <si>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</si>
  <si>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</si>
  <si>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</si>
  <si>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</si>
  <si>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</si>
  <si>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</si>
  <si>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</si>
  <si>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</si>
  <si>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</si>
  <si>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</si>
  <si>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</si>
  <si>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</si>
  <si>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</si>
  <si>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</si>
  <si>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</si>
  <si>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</si>
  <si>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</si>
  <si>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</si>
  <si>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</si>
  <si>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</si>
  <si>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</si>
  <si>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</si>
  <si>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</si>
  <si>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</si>
  <si>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</si>
  <si>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</si>
  <si>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</si>
  <si>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</si>
  <si>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</si>
  <si>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</si>
  <si>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</si>
  <si>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</si>
  <si>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</si>
  <si>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</si>
  <si>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</si>
  <si>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</si>
  <si>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</si>
  <si>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</si>
  <si>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</si>
  <si>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</si>
  <si>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</si>
  <si>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</si>
  <si>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</si>
  <si>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</si>
  <si>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</si>
  <si>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</si>
  <si>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</si>
  <si>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</si>
  <si>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</si>
  <si>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</si>
  <si>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</si>
  <si>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</si>
  <si>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</si>
  <si>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</si>
  <si>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</si>
  <si>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</si>
  <si>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</si>
  <si>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</si>
  <si>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</si>
  <si>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</si>
  <si>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</si>
  <si>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</si>
  <si>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</si>
  <si>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</si>
  <si>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</si>
  <si>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</si>
  <si>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</si>
  <si>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</si>
  <si>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</si>
  <si>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</si>
  <si>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</si>
  <si>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</si>
  <si>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</si>
  <si>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</si>
  <si>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</si>
  <si>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</si>
  <si>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</si>
  <si>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</si>
  <si>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</si>
  <si>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</si>
  <si>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</si>
  <si>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</si>
  <si>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</si>
  <si>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</si>
  <si>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</si>
  <si>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</si>
  <si>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</si>
  <si>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</si>
  <si>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</si>
  <si>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</si>
  <si>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</si>
  <si>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</si>
  <si>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</si>
  <si>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</si>
  <si>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</si>
  <si>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</si>
  <si>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</si>
  <si>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</si>
  <si>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</si>
  <si>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</si>
  <si>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</si>
  <si>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</si>
  <si>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</si>
  <si>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</si>
  <si>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</si>
  <si>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</si>
  <si>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</si>
  <si>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</si>
  <si>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</si>
  <si>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</si>
  <si>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</si>
  <si>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</si>
  <si>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</si>
  <si>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</si>
  <si>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</si>
  <si>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</si>
  <si>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</si>
  <si>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</si>
  <si>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</si>
  <si>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</si>
  <si>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</si>
  <si>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</si>
  <si>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</si>
  <si>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</si>
  <si>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</si>
  <si>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</si>
  <si>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</si>
  <si>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</si>
  <si>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</si>
  <si>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</si>
  <si>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</si>
  <si>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</si>
  <si>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</si>
  <si>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</si>
  <si>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</si>
  <si>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</si>
  <si>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</si>
  <si>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</si>
  <si>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</si>
  <si>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</si>
  <si>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</si>
  <si>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</si>
  <si>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</si>
  <si>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</si>
  <si>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</si>
  <si>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</si>
  <si>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</si>
  <si>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</si>
  <si>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</si>
  <si>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</si>
  <si>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</si>
  <si>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</si>
  <si>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</si>
  <si>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</si>
  <si>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</si>
  <si>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</si>
  <si>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</si>
  <si>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</si>
  <si>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</si>
  <si>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</si>
  <si>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</si>
  <si>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</si>
  <si>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</si>
  <si>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</si>
  <si>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</si>
  <si>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</si>
  <si>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</si>
  <si>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</si>
  <si>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</si>
  <si>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</si>
  <si>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</si>
  <si>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</si>
  <si>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</si>
  <si>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</si>
  <si>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</si>
  <si>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</si>
  <si>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</si>
  <si>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</si>
  <si>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</si>
  <si>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</si>
  <si>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</si>
  <si>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</si>
  <si>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</si>
  <si>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</si>
  <si>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</si>
  <si>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</si>
  <si>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</si>
  <si>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</si>
  <si>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</si>
  <si>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</si>
  <si>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</si>
  <si>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</si>
  <si>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</si>
  <si>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</si>
  <si>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</si>
  <si>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</si>
  <si>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</si>
  <si>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</si>
  <si>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</si>
  <si>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</si>
  <si>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</si>
  <si>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</si>
  <si>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</si>
  <si>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</si>
  <si>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</si>
  <si>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</si>
  <si>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</si>
  <si>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</si>
  <si>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</si>
  <si>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</si>
  <si>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</si>
  <si>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</si>
  <si>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</si>
  <si>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</si>
  <si>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</si>
  <si>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</si>
  <si>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</si>
  <si>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</si>
  <si>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</si>
  <si>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</si>
  <si>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</si>
  <si>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</si>
  <si>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</si>
  <si>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</si>
  <si>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</si>
  <si>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</si>
  <si>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</si>
  <si>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</si>
  <si>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</si>
  <si>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</si>
  <si>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</si>
  <si>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</si>
  <si>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</si>
  <si>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</si>
  <si>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</si>
  <si>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</si>
  <si>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</si>
  <si>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</si>
  <si>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</si>
  <si>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</si>
  <si>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</si>
  <si>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</si>
  <si>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</si>
  <si>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</si>
  <si>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</si>
  <si>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</si>
  <si>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</si>
  <si>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</si>
  <si>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</si>
  <si>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</si>
  <si>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</si>
  <si>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</si>
  <si>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</si>
  <si>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</si>
  <si>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</si>
  <si>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</si>
  <si>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</si>
  <si>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</si>
  <si>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</si>
  <si>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</si>
  <si>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</si>
  <si>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</si>
  <si>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</si>
  <si>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</si>
  <si>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</si>
  <si>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</si>
  <si>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</si>
  <si>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</si>
  <si>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</si>
  <si>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</si>
  <si>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</si>
  <si>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</si>
  <si>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</si>
  <si>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</si>
  <si>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</si>
  <si>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</si>
  <si>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</si>
  <si>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</si>
  <si>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</si>
  <si>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</si>
  <si>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</si>
  <si>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</si>
  <si>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</si>
  <si>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</si>
  <si>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</si>
  <si>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</si>
  <si>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</si>
  <si>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</si>
  <si>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</si>
  <si>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</si>
  <si>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</si>
  <si>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</si>
  <si>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</si>
  <si>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</si>
  <si>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</si>
  <si>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</si>
  <si>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</si>
  <si>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</si>
  <si>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</si>
  <si>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</si>
  <si>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</si>
  <si>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</si>
  <si>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</si>
  <si>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</si>
  <si>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</si>
  <si>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</si>
  <si>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</si>
  <si>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</si>
  <si>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</si>
  <si>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</si>
  <si>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</si>
  <si>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</si>
  <si>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</si>
  <si>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</si>
  <si>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</si>
  <si>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</si>
  <si>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</si>
  <si>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</si>
  <si>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</si>
  <si>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</si>
  <si>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</si>
  <si>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</si>
  <si>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</si>
  <si>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</si>
  <si>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</si>
  <si>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</si>
  <si>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</si>
  <si>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</si>
  <si>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</si>
  <si>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</si>
  <si>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</si>
  <si>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</si>
  <si>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</si>
  <si>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</si>
  <si>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</si>
  <si>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</si>
  <si>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</si>
  <si>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</si>
  <si>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</si>
  <si>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</si>
  <si>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</si>
  <si>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</si>
  <si>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</si>
  <si>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</si>
  <si>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</si>
  <si>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</si>
  <si>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</si>
  <si>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</si>
  <si>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</si>
  <si>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</si>
  <si>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</si>
  <si>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</si>
  <si>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</si>
  <si>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</si>
  <si>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</si>
  <si>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</si>
  <si>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</si>
  <si>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</si>
  <si>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</si>
  <si>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</si>
  <si>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</si>
  <si>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</si>
  <si>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</si>
  <si>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</si>
  <si>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</si>
  <si>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</si>
  <si>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</si>
  <si>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</si>
  <si>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</si>
  <si>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</si>
  <si>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</si>
  <si>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</si>
  <si>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</si>
  <si>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</si>
  <si>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</si>
  <si>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</si>
  <si>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</si>
  <si>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</si>
  <si>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</si>
  <si>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</si>
  <si>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</si>
  <si>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</si>
  <si>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</si>
  <si>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</si>
  <si>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</si>
  <si>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</si>
  <si>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</si>
  <si>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</si>
  <si>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</si>
  <si>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</si>
  <si>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</si>
  <si>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</si>
  <si>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</si>
  <si>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</si>
  <si>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</si>
  <si>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</si>
  <si>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</si>
  <si>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</si>
  <si>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</si>
  <si>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</si>
  <si>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</si>
  <si>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</si>
  <si>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</si>
  <si>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</si>
  <si>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</si>
  <si>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</si>
  <si>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</si>
  <si>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</si>
  <si>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</si>
  <si>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</si>
  <si>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</si>
  <si>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</si>
  <si>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</si>
  <si>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</si>
  <si>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</si>
  <si>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</si>
  <si>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</si>
  <si>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</si>
  <si>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</si>
  <si>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</si>
  <si>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</si>
  <si>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</si>
  <si>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</si>
  <si>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</si>
  <si>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</si>
  <si>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</si>
  <si>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</si>
  <si>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</si>
  <si>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</si>
  <si>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</si>
  <si>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</si>
  <si>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</si>
  <si>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</si>
  <si>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</si>
  <si>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</si>
  <si>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</si>
  <si>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</si>
  <si>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</si>
  <si>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</si>
  <si>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</si>
  <si>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</si>
  <si>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</si>
  <si>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</si>
  <si>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</si>
  <si>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</si>
  <si>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</si>
  <si>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</si>
  <si>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</si>
  <si>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</si>
  <si>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</si>
  <si>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</si>
  <si>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</si>
  <si>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</si>
  <si>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</si>
  <si>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</si>
  <si>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</si>
  <si>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</si>
  <si>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</si>
  <si>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</si>
  <si>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</si>
  <si>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</si>
  <si>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</si>
  <si>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</si>
  <si>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</si>
  <si>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</si>
  <si>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</si>
  <si>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</si>
  <si>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</si>
  <si>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</si>
  <si>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</si>
  <si>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</si>
  <si>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</si>
  <si>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</si>
  <si>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</si>
  <si>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</si>
  <si>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</si>
  <si>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</si>
  <si>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</si>
  <si>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</si>
  <si>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</si>
  <si>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</si>
  <si>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</si>
  <si>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</si>
  <si>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</si>
  <si>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</si>
  <si>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</si>
  <si>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</si>
  <si>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</si>
  <si>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</si>
  <si>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</si>
  <si>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</si>
  <si>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</si>
  <si>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</si>
  <si>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</si>
  <si>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</si>
  <si>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</si>
  <si>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</si>
  <si>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</si>
  <si>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</si>
  <si>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</si>
  <si>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</si>
  <si>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</si>
  <si>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</si>
  <si>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</si>
  <si>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</si>
  <si>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</si>
  <si>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</si>
  <si>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</si>
  <si>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</si>
  <si>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</si>
  <si>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</si>
  <si>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</si>
  <si>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</si>
  <si>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</si>
  <si>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</si>
  <si>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</si>
  <si>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</si>
  <si>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</si>
  <si>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</si>
  <si>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</si>
  <si>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</si>
  <si>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</si>
  <si>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</si>
  <si>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</si>
  <si>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</si>
  <si>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</si>
  <si>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</si>
  <si>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</si>
  <si>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</si>
  <si>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</si>
  <si>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</si>
  <si>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</si>
  <si>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</si>
  <si>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</si>
  <si>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</si>
  <si>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</si>
  <si>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</si>
  <si>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</si>
  <si>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</si>
  <si>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</si>
  <si>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</si>
  <si>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</si>
  <si>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</si>
  <si>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</si>
  <si>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</si>
  <si>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</si>
  <si>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</si>
  <si>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</si>
  <si>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</si>
  <si>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</si>
  <si>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</si>
  <si>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</si>
  <si>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</si>
  <si>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</si>
  <si>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</si>
  <si>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</si>
  <si>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</si>
  <si>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</si>
  <si>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</si>
  <si>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</si>
  <si>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</si>
  <si>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</si>
  <si>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</si>
  <si>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</si>
  <si>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</si>
  <si>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</si>
  <si>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</si>
  <si>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</si>
  <si>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</si>
  <si>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</si>
  <si>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</si>
  <si>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</si>
  <si>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</si>
  <si>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</si>
  <si>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</si>
  <si>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</si>
  <si>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</si>
  <si>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</si>
  <si>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</si>
  <si>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</si>
  <si>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</si>
  <si>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</si>
  <si>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</si>
  <si>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</si>
  <si>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</si>
  <si>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</si>
  <si>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</si>
  <si>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</si>
  <si>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</si>
  <si>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</si>
  <si>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</si>
  <si>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</si>
  <si>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</si>
  <si>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</si>
  <si>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</si>
  <si>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</si>
  <si>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</si>
  <si>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</si>
  <si>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</si>
  <si>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</si>
  <si>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</si>
  <si>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</si>
  <si>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</si>
  <si>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</si>
  <si>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</si>
  <si>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</si>
  <si>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</si>
  <si>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</si>
  <si>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</si>
  <si>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</si>
  <si>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</si>
  <si>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</si>
  <si>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</si>
  <si>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</si>
  <si>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</si>
  <si>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</si>
  <si>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</si>
  <si>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</si>
  <si>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</si>
  <si>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</si>
  <si>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</si>
  <si>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</si>
  <si>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</si>
  <si>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</si>
  <si>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</si>
  <si>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</si>
  <si>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</si>
  <si>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</si>
  <si>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</si>
  <si>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</si>
  <si>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</si>
  <si>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</si>
  <si>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</si>
  <si>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</si>
  <si>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</si>
  <si>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</si>
  <si>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</si>
  <si>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</si>
  <si>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</si>
  <si>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</si>
  <si>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</si>
  <si>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</si>
  <si>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</si>
  <si>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</si>
  <si>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</si>
  <si>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</si>
  <si>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</si>
  <si>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</si>
  <si>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</si>
  <si>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</si>
  <si>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</si>
  <si>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</si>
  <si>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</si>
  <si>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</si>
  <si>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</si>
  <si>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</si>
  <si>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</si>
  <si>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</si>
  <si>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</si>
  <si>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</si>
  <si>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</si>
  <si>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</si>
  <si>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</si>
  <si>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</si>
  <si>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</si>
  <si>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</si>
  <si>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</si>
  <si>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</si>
  <si>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</si>
  <si>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</si>
  <si>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</si>
  <si>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</si>
  <si>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</si>
  <si>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</si>
  <si>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</si>
  <si>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</si>
  <si>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</si>
  <si>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</si>
  <si>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</si>
  <si>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</si>
  <si>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</si>
  <si>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</si>
  <si>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</si>
  <si>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</si>
  <si>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</si>
  <si>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</si>
  <si>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</si>
  <si>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</si>
  <si>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</si>
  <si>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</si>
  <si>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</si>
  <si>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</si>
  <si>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</si>
  <si>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</si>
  <si>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</si>
  <si>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</si>
  <si>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</si>
  <si>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</si>
  <si>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</si>
  <si>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</si>
  <si>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</si>
  <si>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</si>
  <si>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</si>
  <si>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</si>
  <si>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</si>
  <si>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</si>
  <si>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</si>
  <si>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</si>
  <si>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</si>
  <si>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</si>
  <si>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</si>
  <si>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</si>
  <si>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</si>
  <si>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</si>
  <si>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</si>
  <si>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</si>
  <si>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</si>
  <si>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</si>
  <si>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</si>
  <si>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</si>
  <si>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</si>
  <si>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</si>
  <si>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</si>
  <si>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</si>
  <si>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</si>
  <si>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</si>
  <si>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</si>
  <si>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</si>
  <si>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</si>
  <si>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</si>
  <si>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</si>
  <si>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</si>
  <si>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</si>
  <si>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</si>
  <si>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</si>
  <si>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</si>
  <si>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</si>
  <si>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</si>
  <si>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</si>
  <si>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</si>
  <si>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</si>
  <si>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</si>
  <si>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</si>
  <si>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</si>
  <si>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</si>
  <si>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</si>
  <si>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</si>
  <si>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</si>
  <si>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</si>
  <si>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</si>
  <si>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</si>
  <si>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</si>
  <si>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</si>
  <si>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</si>
  <si>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</si>
  <si>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</si>
  <si>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</si>
  <si>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</si>
  <si>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</si>
  <si>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</si>
  <si>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</si>
  <si>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</si>
  <si>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</si>
  <si>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</si>
  <si>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</si>
  <si>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</si>
  <si>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</si>
  <si>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</si>
  <si>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</si>
  <si>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</si>
  <si>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</si>
  <si>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</si>
  <si>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</si>
  <si>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</si>
  <si>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</si>
  <si>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</si>
  <si>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</si>
  <si>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</si>
  <si>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</si>
  <si>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</si>
  <si>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</si>
  <si>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</si>
  <si>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</si>
  <si>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</si>
  <si>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</si>
  <si>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</si>
  <si>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</si>
  <si>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</si>
  <si>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</si>
  <si>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</si>
  <si>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</si>
  <si>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</si>
  <si>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</si>
  <si>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</si>
  <si>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</si>
  <si>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</si>
  <si>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</si>
  <si>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</si>
  <si>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</si>
  <si>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</si>
  <si>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</si>
  <si>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</si>
  <si>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</si>
  <si>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</si>
  <si>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</si>
  <si>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</si>
  <si>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</si>
  <si>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</si>
  <si>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</si>
  <si>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</si>
  <si>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</si>
  <si>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</si>
  <si>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</si>
  <si>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</si>
  <si>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</si>
  <si>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</si>
  <si>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</si>
  <si>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</si>
  <si>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</si>
  <si>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</si>
  <si>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</si>
  <si>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</si>
  <si>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</si>
  <si>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</si>
  <si>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</si>
  <si>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</si>
  <si>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</si>
  <si>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</si>
  <si>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</si>
  <si>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</si>
  <si>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</si>
  <si>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</si>
  <si>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</si>
  <si>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</si>
  <si>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</si>
  <si>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</si>
  <si>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</si>
  <si>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</si>
  <si>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</si>
  <si>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</si>
  <si>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</si>
  <si>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</si>
  <si>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</si>
  <si>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</si>
  <si>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</si>
  <si>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</si>
  <si>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</si>
  <si>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</si>
  <si>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</si>
  <si>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</si>
  <si>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</si>
  <si>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</si>
  <si>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</si>
  <si>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</si>
  <si>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</si>
  <si>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</si>
  <si>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</si>
  <si>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</si>
  <si>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</si>
  <si>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</si>
  <si>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</si>
  <si>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</si>
  <si>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</si>
  <si>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</si>
  <si>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</si>
  <si>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</si>
  <si>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</si>
  <si>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</si>
  <si>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</si>
  <si>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</si>
  <si>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</si>
  <si>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</si>
  <si>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</si>
  <si>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</si>
  <si>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</si>
  <si>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</si>
  <si>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</si>
  <si>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</si>
  <si>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</si>
  <si>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</si>
  <si>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</si>
  <si>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</si>
  <si>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</si>
  <si>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</si>
  <si>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</si>
  <si>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</si>
  <si>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</si>
  <si>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</si>
  <si>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</si>
  <si>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</si>
  <si>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</si>
  <si>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</si>
  <si>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</si>
  <si>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</si>
  <si>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</si>
  <si>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</si>
  <si>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</si>
  <si>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</si>
  <si>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</si>
  <si>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</si>
  <si>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</si>
  <si>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</si>
  <si>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</si>
  <si>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</si>
  <si>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</si>
  <si>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</si>
  <si>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</si>
  <si>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</si>
  <si>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</si>
  <si>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</si>
  <si>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</si>
  <si>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</si>
  <si>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</si>
  <si>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</si>
  <si>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</si>
  <si>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</si>
  <si>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</si>
  <si>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</si>
  <si>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</si>
  <si>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</si>
  <si>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</si>
  <si>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</si>
  <si>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</si>
  <si>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</si>
  <si>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</si>
  <si>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</si>
  <si>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</si>
  <si>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</si>
  <si>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</si>
  <si>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</si>
  <si>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</si>
  <si>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</si>
  <si>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</si>
  <si>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</si>
  <si>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</si>
  <si>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</si>
  <si>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</si>
  <si>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</si>
  <si>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</si>
  <si>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</si>
  <si>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</si>
  <si>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</si>
  <si>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</si>
  <si>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</si>
  <si>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</si>
  <si>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</si>
  <si>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</si>
  <si>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</si>
  <si>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</si>
  <si>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</si>
  <si>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</si>
  <si>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</si>
  <si>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</si>
  <si>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</si>
  <si>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</si>
  <si>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</si>
  <si>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</si>
  <si>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</si>
  <si>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</si>
  <si>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</si>
  <si>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</si>
  <si>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</si>
  <si>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</si>
  <si>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</si>
  <si>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</si>
  <si>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</si>
  <si>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</si>
  <si>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</si>
  <si>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</si>
  <si>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</si>
  <si>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</si>
  <si>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</si>
  <si>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</si>
  <si>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</si>
  <si>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</si>
  <si>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</si>
  <si>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</si>
  <si>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</si>
  <si>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</si>
  <si>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</si>
  <si>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</si>
  <si>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</si>
  <si>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</si>
  <si>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</si>
  <si>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</si>
  <si>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</si>
  <si>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</si>
  <si>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</si>
  <si>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</si>
  <si>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</si>
  <si>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</si>
  <si>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</si>
  <si>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</si>
  <si>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</si>
  <si>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</si>
  <si>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</si>
  <si>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</si>
  <si>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</si>
  <si>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</si>
  <si>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</si>
  <si>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</si>
  <si>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</si>
  <si>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</si>
  <si>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</si>
  <si>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</si>
  <si>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</si>
  <si>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</si>
  <si>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</si>
  <si>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</si>
  <si>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</si>
  <si>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</si>
  <si>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</si>
  <si>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</si>
  <si>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</si>
  <si>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</si>
  <si>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</si>
  <si>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</si>
  <si>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</si>
  <si>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</si>
  <si>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</si>
  <si>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</si>
  <si>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</si>
  <si>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</si>
  <si>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</si>
  <si>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</si>
  <si>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</si>
  <si>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</si>
  <si>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</si>
  <si>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</si>
  <si>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</si>
  <si>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</si>
  <si>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</si>
  <si>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</si>
  <si>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</si>
  <si>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</si>
  <si>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</si>
  <si>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</si>
  <si>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</si>
  <si>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</si>
  <si>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</si>
  <si>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</si>
  <si>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</si>
  <si>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</si>
  <si>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</si>
  <si>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</si>
  <si>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</si>
  <si>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</si>
  <si>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</si>
  <si>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</si>
  <si>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</si>
  <si>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</si>
  <si>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</si>
  <si>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</si>
  <si>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</si>
  <si>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</si>
  <si>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</si>
  <si>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</si>
  <si>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</si>
  <si>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</si>
  <si>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</si>
  <si>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</si>
  <si>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</si>
  <si>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</si>
  <si>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</si>
  <si>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</si>
  <si>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</si>
  <si>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</si>
  <si>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</si>
  <si>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</si>
  <si>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</si>
  <si>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</si>
  <si>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</si>
  <si>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</si>
  <si>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</si>
  <si>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</si>
  <si>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</si>
  <si>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</si>
  <si>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</si>
  <si>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</si>
  <si>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</si>
  <si>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</si>
  <si>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</si>
  <si>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</si>
  <si>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</si>
  <si>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</si>
  <si>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</si>
  <si>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</si>
  <si>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</si>
  <si>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</si>
  <si>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</si>
  <si>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</si>
  <si>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</si>
  <si>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</si>
  <si>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</si>
  <si>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</si>
  <si>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</si>
  <si>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</si>
  <si>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</si>
  <si>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</si>
  <si>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</si>
  <si>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</si>
  <si>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</si>
  <si>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</si>
  <si>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</si>
  <si>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</si>
  <si>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</si>
  <si>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</si>
  <si>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</si>
  <si>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</si>
  <si>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</si>
  <si>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</si>
  <si>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</si>
  <si>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</si>
  <si>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</si>
  <si>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</si>
  <si>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</si>
  <si>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</si>
  <si>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</si>
  <si>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</si>
  <si>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</si>
  <si>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</si>
  <si>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</si>
  <si>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</si>
  <si>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</si>
  <si>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</si>
  <si>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</si>
  <si>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</si>
  <si>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</si>
  <si>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</si>
  <si>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</si>
  <si>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</si>
  <si>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</si>
  <si>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</si>
  <si>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</si>
  <si>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</si>
  <si>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</si>
  <si>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</si>
  <si>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</si>
  <si>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</si>
  <si>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</si>
  <si>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</si>
  <si>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</si>
  <si>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</si>
  <si>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</si>
  <si>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</si>
  <si>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</si>
  <si>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</si>
  <si>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</si>
  <si>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</si>
  <si>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</si>
  <si>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</si>
  <si>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</si>
  <si>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</si>
  <si>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</si>
  <si>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</si>
  <si>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</si>
  <si>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</si>
  <si>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</si>
  <si>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</si>
  <si>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</si>
  <si>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</si>
  <si>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</si>
  <si>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</si>
  <si>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</si>
  <si>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</si>
  <si>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</si>
  <si>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</si>
  <si>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</si>
  <si>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</si>
  <si>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</si>
  <si>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</si>
  <si>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</si>
  <si>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</si>
  <si>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</si>
  <si>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</si>
  <si>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</si>
  <si>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</si>
  <si>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</si>
  <si>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</si>
  <si>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</si>
  <si>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</si>
  <si>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</si>
  <si>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</si>
  <si>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</si>
  <si>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</si>
  <si>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</si>
  <si>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</si>
  <si>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</si>
  <si>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</si>
  <si>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</si>
  <si>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</si>
  <si>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</si>
  <si>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</si>
  <si>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</si>
  <si>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</si>
  <si>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</si>
  <si>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</si>
  <si>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</si>
  <si>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</si>
  <si>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</si>
  <si>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</si>
  <si>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</si>
  <si>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</si>
  <si>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</si>
  <si>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</si>
  <si>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</si>
  <si>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</si>
  <si>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</si>
  <si>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</si>
  <si>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</si>
  <si>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</si>
  <si>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</si>
  <si>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</si>
  <si>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</si>
  <si>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</si>
  <si>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</si>
  <si>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</si>
  <si>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</si>
  <si>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</si>
  <si>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</si>
  <si>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</si>
  <si>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</si>
  <si>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</si>
  <si>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</si>
  <si>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</si>
  <si>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</si>
  <si>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</si>
  <si>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</si>
  <si>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</si>
  <si>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</si>
  <si>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</si>
  <si>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</si>
  <si>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</si>
  <si>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</si>
  <si>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</si>
  <si>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</si>
  <si>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</si>
  <si>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</si>
  <si>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</si>
  <si>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</si>
  <si>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</si>
  <si>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</si>
  <si>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</si>
  <si>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</si>
  <si>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</si>
  <si>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</si>
  <si>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</si>
  <si>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</si>
  <si>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</si>
  <si>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</si>
  <si>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</si>
  <si>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</si>
  <si>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</si>
  <si>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</si>
  <si>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</si>
  <si>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</si>
  <si>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</si>
  <si>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</si>
  <si>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</si>
  <si>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</si>
  <si>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</si>
  <si>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</si>
  <si>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</si>
  <si>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</si>
  <si>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</si>
  <si>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</si>
  <si>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</si>
  <si>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</si>
  <si>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</si>
  <si>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</si>
  <si>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</si>
  <si>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</si>
  <si>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</si>
  <si>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</si>
  <si>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</si>
  <si>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</si>
  <si>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</si>
  <si>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</si>
  <si>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</si>
  <si>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</si>
  <si>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</si>
  <si>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</si>
  <si>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</si>
  <si>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</si>
  <si>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</si>
  <si>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</si>
  <si>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</si>
  <si>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</si>
  <si>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</si>
  <si>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</si>
  <si>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</si>
  <si>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</si>
  <si>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</si>
  <si>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</si>
  <si>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</si>
  <si>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</si>
  <si>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</si>
  <si>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</si>
  <si>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</si>
  <si>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</si>
  <si>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</si>
  <si>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</si>
  <si>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</si>
  <si>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</si>
  <si>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</si>
  <si>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</si>
  <si>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</si>
  <si>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</si>
  <si>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</si>
  <si>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</si>
  <si>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</si>
  <si>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</si>
  <si>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</si>
  <si>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</si>
  <si>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</si>
  <si>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</si>
  <si>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</si>
  <si>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</si>
  <si>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</si>
  <si>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</si>
  <si>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</si>
  <si>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</si>
  <si>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</si>
  <si>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</si>
  <si>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</si>
  <si>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</si>
  <si>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</si>
  <si>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</si>
  <si>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</si>
  <si>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</si>
  <si>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</si>
  <si>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</si>
  <si>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</si>
  <si>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</si>
  <si>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</si>
  <si>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</si>
  <si>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</si>
  <si>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</si>
  <si>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</si>
  <si>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</si>
  <si>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</si>
  <si>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</si>
  <si>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</si>
  <si>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</si>
  <si>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</si>
  <si>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</si>
  <si>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</si>
  <si>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</si>
  <si>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</si>
  <si>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</si>
  <si>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</si>
  <si>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</si>
  <si>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</si>
  <si>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</si>
  <si>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</si>
  <si>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</si>
  <si>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</si>
  <si>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</si>
  <si>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</si>
  <si>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</si>
  <si>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</si>
  <si>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</si>
  <si>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</si>
  <si>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</si>
  <si>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</si>
  <si>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</si>
  <si>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</si>
  <si>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</si>
  <si>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</si>
  <si>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</si>
  <si>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</si>
  <si>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</si>
  <si>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</si>
  <si>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</si>
  <si>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</si>
  <si>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</si>
  <si>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</si>
  <si>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</si>
  <si>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</si>
  <si>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</si>
  <si>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</si>
  <si>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</si>
  <si>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</si>
  <si>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</si>
  <si>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</si>
  <si>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</si>
  <si>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</si>
  <si>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</si>
  <si>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</si>
  <si>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</si>
  <si>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</si>
  <si>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</si>
  <si>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</si>
  <si>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</si>
  <si>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</si>
  <si>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</si>
  <si>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</si>
  <si>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</si>
  <si>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</si>
  <si>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</si>
  <si>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</si>
  <si>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</si>
  <si>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</si>
  <si>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</si>
  <si>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</si>
  <si>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</si>
  <si>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</si>
  <si>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</si>
  <si>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</si>
  <si>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</si>
  <si>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</si>
  <si>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</si>
  <si>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</si>
  <si>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</si>
  <si>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</si>
  <si>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</si>
  <si>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</si>
  <si>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</si>
  <si>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</si>
  <si>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</si>
  <si>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</si>
  <si>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</si>
  <si>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</si>
  <si>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</si>
  <si>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</si>
  <si>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</si>
  <si>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</si>
  <si>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</si>
  <si>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</si>
  <si>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</si>
  <si>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</si>
  <si>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</si>
  <si>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</si>
  <si>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</si>
  <si>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</si>
  <si>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</si>
  <si>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</si>
  <si>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</si>
  <si>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</si>
  <si>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</si>
  <si>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</si>
  <si>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</si>
  <si>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</si>
  <si>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</si>
  <si>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</si>
  <si>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</si>
  <si>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</si>
  <si>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</si>
  <si>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</si>
  <si>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</si>
  <si>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</si>
  <si>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</si>
  <si>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</si>
  <si>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</si>
  <si>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</si>
  <si>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</si>
  <si>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</si>
  <si>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</si>
  <si>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</si>
  <si>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</si>
  <si>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</si>
  <si>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</si>
  <si>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</si>
  <si>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</si>
  <si>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</si>
  <si>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</si>
  <si>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</si>
  <si>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</si>
  <si>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</si>
  <si>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</si>
  <si>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</si>
  <si>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</si>
  <si>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</si>
  <si>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</si>
  <si>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</si>
  <si>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</si>
  <si>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</si>
  <si>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</si>
  <si>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</si>
  <si>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</si>
  <si>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</si>
  <si>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</si>
  <si>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</si>
  <si>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</si>
  <si>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</si>
  <si>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</si>
  <si>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</si>
  <si>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</si>
  <si>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</si>
  <si>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</si>
  <si>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</si>
  <si>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</si>
  <si>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</si>
  <si>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</si>
  <si>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</si>
  <si>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</si>
  <si>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</si>
  <si>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</si>
  <si>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</si>
  <si>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</si>
  <si>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</si>
  <si>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</si>
  <si>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</si>
  <si>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</si>
  <si>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</si>
  <si>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</si>
  <si>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</si>
  <si>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</si>
  <si>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</si>
  <si>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</si>
  <si>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</si>
  <si>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</si>
  <si>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</si>
  <si>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</si>
  <si>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</si>
  <si>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</si>
  <si>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</si>
  <si>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</si>
  <si>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</si>
  <si>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</si>
  <si>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</si>
  <si>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</si>
  <si>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</si>
  <si>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</si>
  <si>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</si>
  <si>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</si>
  <si>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</si>
  <si>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</si>
  <si>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</si>
  <si>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</si>
  <si>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</si>
  <si>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</si>
  <si>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</si>
  <si>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</si>
  <si>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</si>
  <si>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</si>
  <si>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</si>
  <si>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</si>
  <si>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</si>
  <si>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</si>
  <si>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</si>
  <si>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</si>
  <si>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</si>
  <si>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</si>
  <si>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</si>
  <si>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</si>
  <si>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</si>
  <si>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</si>
  <si>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</si>
  <si>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</si>
  <si>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</si>
  <si>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</si>
  <si>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</si>
  <si>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</si>
  <si>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</si>
  <si>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</si>
  <si>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</si>
  <si>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</si>
  <si>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</si>
  <si>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</si>
  <si>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</si>
  <si>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</si>
  <si>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</si>
  <si>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</si>
  <si>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</si>
  <si>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</si>
  <si>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</si>
  <si>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</si>
  <si>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</si>
  <si>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</si>
  <si>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</si>
  <si>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</si>
  <si>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</si>
  <si>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</si>
  <si>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</si>
  <si>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</si>
  <si>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</si>
  <si>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</si>
  <si>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</si>
  <si>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</si>
  <si>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</si>
  <si>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</si>
  <si>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</si>
  <si>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</si>
  <si>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</si>
  <si>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</si>
  <si>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</si>
  <si>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</si>
  <si>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</si>
  <si>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</si>
  <si>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</si>
  <si>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</si>
  <si>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</si>
  <si>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</si>
  <si>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</si>
  <si>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</si>
  <si>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</si>
  <si>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</si>
  <si>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</si>
  <si>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</si>
  <si>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</si>
  <si>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</si>
  <si>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</si>
  <si>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</si>
  <si>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</si>
  <si>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</si>
  <si>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</si>
  <si>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</si>
  <si>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</si>
  <si>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</si>
  <si>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</si>
  <si>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</si>
  <si>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</si>
  <si>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</si>
  <si>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</si>
  <si>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</si>
  <si>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</si>
  <si>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</si>
  <si>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</si>
  <si>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</si>
  <si>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</si>
  <si>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</si>
  <si>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</si>
  <si>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</si>
  <si>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</si>
  <si>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</si>
  <si>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</si>
  <si>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</si>
  <si>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</si>
  <si>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</si>
  <si>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</si>
  <si>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</si>
  <si>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</si>
  <si>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</si>
  <si>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</si>
  <si>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</si>
  <si>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</si>
  <si>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</si>
  <si>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</si>
  <si>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</si>
  <si>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</si>
  <si>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</si>
  <si>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</si>
  <si>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</si>
  <si>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</si>
  <si>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</si>
  <si>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</si>
  <si>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</si>
  <si>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</si>
  <si>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</si>
  <si>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</si>
  <si>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</si>
  <si>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</si>
  <si>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</si>
  <si>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</si>
  <si>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</si>
  <si>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</si>
  <si>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</si>
  <si>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</si>
  <si>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</si>
  <si>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</si>
  <si>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</si>
  <si>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</si>
  <si>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</si>
  <si>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</si>
  <si>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</si>
  <si>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</si>
  <si>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</si>
  <si>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</si>
  <si>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</si>
  <si>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</si>
  <si>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</si>
  <si>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</si>
  <si>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</si>
  <si>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</si>
  <si>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</si>
  <si>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</si>
  <si>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</si>
  <si>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</si>
  <si>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</si>
  <si>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</si>
  <si>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</si>
  <si>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</si>
  <si>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</si>
  <si>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</si>
  <si>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</si>
  <si>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</si>
  <si>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</si>
  <si>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</si>
  <si>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</si>
  <si>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</si>
  <si>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</si>
  <si>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</si>
  <si>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</si>
  <si>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</si>
  <si>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</si>
  <si>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</si>
  <si>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</si>
  <si>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</si>
  <si>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</si>
  <si>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</si>
  <si>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</si>
  <si>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</si>
  <si>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</si>
  <si>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</si>
  <si>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</si>
  <si>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</si>
  <si>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</si>
  <si>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</si>
  <si>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</si>
  <si>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</si>
  <si>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</si>
  <si>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</si>
  <si>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</si>
  <si>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</si>
  <si>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</si>
  <si>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</si>
  <si>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</si>
  <si>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</si>
  <si>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</si>
  <si>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</si>
  <si>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</si>
  <si>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</si>
  <si>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</si>
  <si>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</si>
  <si>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</si>
  <si>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</si>
  <si>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</si>
  <si>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</si>
  <si>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</si>
  <si>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</si>
  <si>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</si>
  <si>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</si>
  <si>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</si>
  <si>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</si>
  <si>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</si>
  <si>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</si>
  <si>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</si>
  <si>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</si>
  <si>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</si>
  <si>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</si>
  <si>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</si>
  <si>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</si>
  <si>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</si>
  <si>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</si>
  <si>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</si>
  <si>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</si>
  <si>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</si>
  <si>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</si>
  <si>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</si>
  <si>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</si>
  <si>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</si>
  <si>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</si>
  <si>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</si>
  <si>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</si>
  <si>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</si>
  <si>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</si>
  <si>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</si>
  <si>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</si>
  <si>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</si>
  <si>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</si>
  <si>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</si>
  <si>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</si>
  <si>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</si>
  <si>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</si>
  <si>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</si>
  <si>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</si>
  <si>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</si>
  <si>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</si>
  <si>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</si>
  <si>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</si>
  <si>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</si>
  <si>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</si>
  <si>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</si>
  <si>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</si>
  <si>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</si>
  <si>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</si>
  <si>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</si>
  <si>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</si>
  <si>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</si>
  <si>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</si>
  <si>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</si>
  <si>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</si>
  <si>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</si>
  <si>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</si>
  <si>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</si>
  <si>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</si>
  <si>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</si>
  <si>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</si>
  <si>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</si>
  <si>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</si>
  <si>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</si>
  <si>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</si>
  <si>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</si>
  <si>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</si>
  <si>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</si>
  <si>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</si>
  <si>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</si>
  <si>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</si>
  <si>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</si>
  <si>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</si>
  <si>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</si>
  <si>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</si>
  <si>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</si>
  <si>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</si>
  <si>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</si>
  <si>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</si>
  <si>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</si>
  <si>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</si>
  <si>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</si>
  <si>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</si>
  <si>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</si>
  <si>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</si>
  <si>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</si>
  <si>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</si>
  <si>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</si>
  <si>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</si>
  <si>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</si>
  <si>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</si>
  <si>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</si>
  <si>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</si>
  <si>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</si>
  <si>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</si>
  <si>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</si>
  <si>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</si>
  <si>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</si>
  <si>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</si>
  <si>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</si>
  <si>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</si>
  <si>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</si>
  <si>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</si>
  <si>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</si>
  <si>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</si>
  <si>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</si>
  <si>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</si>
  <si>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</si>
  <si>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</si>
  <si>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</si>
  <si>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</si>
  <si>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</si>
  <si>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</si>
  <si>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</si>
  <si>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</si>
  <si>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</si>
  <si>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</si>
  <si>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</si>
  <si>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</si>
  <si>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</si>
  <si>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</si>
  <si>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</si>
  <si>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</si>
  <si>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</si>
  <si>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</si>
  <si>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</si>
  <si>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</si>
  <si>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</si>
  <si>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</si>
  <si>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</si>
  <si>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</si>
  <si>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</si>
  <si>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</si>
  <si>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</si>
  <si>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</si>
  <si>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</si>
  <si>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</si>
  <si>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</si>
  <si>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</si>
  <si>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</si>
  <si>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</si>
  <si>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</si>
  <si>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</si>
  <si>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</si>
  <si>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</si>
  <si>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</si>
  <si>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</si>
  <si>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</si>
  <si>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</si>
  <si>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</si>
  <si>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</si>
  <si>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</si>
  <si>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</si>
  <si>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</si>
  <si>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</si>
  <si>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</si>
  <si>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</si>
  <si>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</si>
  <si>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</si>
  <si>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</si>
  <si>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</si>
  <si>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</si>
  <si>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</si>
  <si>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</si>
  <si>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</si>
  <si>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</si>
  <si>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</si>
  <si>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</si>
  <si>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</si>
  <si>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</si>
  <si>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</si>
  <si>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</si>
  <si>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</si>
  <si>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</si>
  <si>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</si>
  <si>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</si>
  <si>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</si>
  <si>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</si>
  <si>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</si>
  <si>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</si>
  <si>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</si>
  <si>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</si>
  <si>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</si>
  <si>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</si>
  <si>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</si>
  <si>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</si>
  <si>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</si>
  <si>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</si>
  <si>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</si>
  <si>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</si>
  <si>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</si>
  <si>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</si>
  <si>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</si>
  <si>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</si>
  <si>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</si>
  <si>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</si>
  <si>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</si>
  <si>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</si>
  <si>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</si>
  <si>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</si>
  <si>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</si>
  <si>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</si>
  <si>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</si>
  <si>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</si>
  <si>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</si>
  <si>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</si>
  <si>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</si>
  <si>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</si>
  <si>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</si>
  <si>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</si>
  <si>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</si>
  <si>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</si>
  <si>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</si>
  <si>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</si>
  <si>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</si>
  <si>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</si>
  <si>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</si>
  <si>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</si>
  <si>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</si>
  <si>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</si>
  <si>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</si>
  <si>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</si>
  <si>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</si>
  <si>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</si>
  <si>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</si>
  <si>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</si>
  <si>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</si>
  <si>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</si>
  <si>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</si>
  <si>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</si>
  <si>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</si>
  <si>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</si>
  <si>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</si>
  <si>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</si>
  <si>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</si>
  <si>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</si>
  <si>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</si>
  <si>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</si>
  <si>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</si>
  <si>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</si>
  <si>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</si>
  <si>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</si>
  <si>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</si>
  <si>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</si>
  <si>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</si>
  <si>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</si>
  <si>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</si>
  <si>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</si>
  <si>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</si>
  <si>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</si>
  <si>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</si>
  <si>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</si>
  <si>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</si>
  <si>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</si>
  <si>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</si>
  <si>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</si>
  <si>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</si>
  <si>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</si>
  <si>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</si>
  <si>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</si>
  <si>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</si>
  <si>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</si>
  <si>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</si>
  <si>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</si>
  <si>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</si>
  <si>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</si>
  <si>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</si>
  <si>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</si>
  <si>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</si>
  <si>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</si>
  <si>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</si>
  <si>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</si>
  <si>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</si>
  <si>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</si>
  <si>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</si>
  <si>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</si>
  <si>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</si>
  <si>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</si>
  <si>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</si>
  <si>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</si>
  <si>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</si>
  <si>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</si>
  <si>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</si>
  <si>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</si>
  <si>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</si>
  <si>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</si>
  <si>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</si>
  <si>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</si>
  <si>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</si>
  <si>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</si>
  <si>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</si>
  <si>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</si>
  <si>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</si>
  <si>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</si>
  <si>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</si>
  <si>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</si>
  <si>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</si>
  <si>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</si>
  <si>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</si>
  <si>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</si>
  <si>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</si>
  <si>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</si>
  <si>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</si>
  <si>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</si>
  <si>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</si>
  <si>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</si>
  <si>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</si>
  <si>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</si>
  <si>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</si>
  <si>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</si>
  <si>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</si>
  <si>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</si>
  <si>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</si>
  <si>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</si>
  <si>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</si>
  <si>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</si>
  <si>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</si>
  <si>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</si>
  <si>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</si>
  <si>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</si>
  <si>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</si>
  <si>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</si>
  <si>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</si>
  <si>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</si>
  <si>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</si>
  <si>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</si>
  <si>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</si>
  <si>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</si>
  <si>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</si>
  <si>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</si>
  <si>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</si>
  <si>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</si>
  <si>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</si>
  <si>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</si>
  <si>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</si>
  <si>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</si>
  <si>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</si>
  <si>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</si>
  <si>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</si>
  <si>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</si>
  <si>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</si>
  <si>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</si>
  <si>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</si>
  <si>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</si>
  <si>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</si>
  <si>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</si>
  <si>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</si>
  <si>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</si>
  <si>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</si>
  <si>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</si>
  <si>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</si>
  <si>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</si>
  <si>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</si>
  <si>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</si>
  <si>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</si>
  <si>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</si>
  <si>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</si>
  <si>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</si>
  <si>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</si>
  <si>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</si>
  <si>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</si>
  <si>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</si>
  <si>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</si>
  <si>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</si>
  <si>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</si>
  <si>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</si>
  <si>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</si>
  <si>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</si>
  <si>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</si>
  <si>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</si>
  <si>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</si>
  <si>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</si>
  <si>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</si>
  <si>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</si>
  <si>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</si>
  <si>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</si>
  <si>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</si>
  <si>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</si>
  <si>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</si>
  <si>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</si>
  <si>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</si>
  <si>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</si>
  <si>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</si>
  <si>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</si>
  <si>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</si>
  <si>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</si>
  <si>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</si>
  <si>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</si>
  <si>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</si>
  <si>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</si>
  <si>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</si>
  <si>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</si>
  <si>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</si>
  <si>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</si>
  <si>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</si>
  <si>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</si>
  <si>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</si>
  <si>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</si>
  <si>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</si>
  <si>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</si>
  <si>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</si>
  <si>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</si>
  <si>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</si>
  <si>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</si>
  <si>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</si>
  <si>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</si>
  <si>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</si>
  <si>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</si>
  <si>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</si>
  <si>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</si>
  <si>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</si>
  <si>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</si>
  <si>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</si>
  <si>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</si>
  <si>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</si>
  <si>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</si>
  <si>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</si>
  <si>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</si>
  <si>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</si>
  <si>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</si>
  <si>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</si>
  <si>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</si>
  <si>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</si>
  <si>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</si>
  <si>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</si>
  <si>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</si>
  <si>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</si>
  <si>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</si>
  <si>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</si>
  <si>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</si>
  <si>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</si>
  <si>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</si>
  <si>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</si>
  <si>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</si>
  <si>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</si>
  <si>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</si>
  <si>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</si>
  <si>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</si>
  <si>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</si>
  <si>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</si>
  <si>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</si>
  <si>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</si>
  <si>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</si>
  <si>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</si>
  <si>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</si>
  <si>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</si>
  <si>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</si>
  <si>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</si>
  <si>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</si>
  <si>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</si>
  <si>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</si>
  <si>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</si>
  <si>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</si>
  <si>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</si>
  <si>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</si>
  <si>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</si>
  <si>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</si>
  <si>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</si>
  <si>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</si>
  <si>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</si>
  <si>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</si>
  <si>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</si>
  <si>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</si>
  <si>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</si>
  <si>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</si>
  <si>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</si>
  <si>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</si>
  <si>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</si>
  <si>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</si>
  <si>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</si>
  <si>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</si>
  <si>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</si>
  <si>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</si>
  <si>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</si>
  <si>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</si>
  <si>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</si>
  <si>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</si>
  <si>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</si>
  <si>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</si>
  <si>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</si>
  <si>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</si>
  <si>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</si>
  <si>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</si>
  <si>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</si>
  <si>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</si>
  <si>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</si>
  <si>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</si>
  <si>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</si>
  <si>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</si>
  <si>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</si>
  <si>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</si>
  <si>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</si>
  <si>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</si>
  <si>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</si>
  <si>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</si>
  <si>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</si>
  <si>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</si>
  <si>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</si>
  <si>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</si>
  <si>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</si>
  <si>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</si>
  <si>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</si>
  <si>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</si>
  <si>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</si>
  <si>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</si>
  <si>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</si>
  <si>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DE LOS SERVIDORES PUBLICOS DEL MINISTERIO DE EDUCACION Y CULTURA</t>
  </si>
  <si>
    <t>VIRGEN DEL CISNE</t>
  </si>
  <si>
    <t>LUCHA CAMPESINA</t>
  </si>
  <si>
    <t>4 DE OCTUBRE</t>
  </si>
  <si>
    <t>MUJERES UNIDAS TANTANAKUSHKA WARMIKUNAPAC</t>
  </si>
  <si>
    <t>DE LA PEQUEÑA EMPRESA GUALAQUIZA</t>
  </si>
  <si>
    <t>TEXTIL 14 DE MARZO</t>
  </si>
  <si>
    <t>LUZ DEL VALLE</t>
  </si>
  <si>
    <t>MULTIEMPRESARIAL</t>
  </si>
  <si>
    <t>SEÑOR DE GIRON</t>
  </si>
  <si>
    <t>FUTURO LAMANENSE</t>
  </si>
  <si>
    <t>SAN MIGUEL DE PALLATANGA</t>
  </si>
  <si>
    <t>BASE DE TAURA</t>
  </si>
  <si>
    <t>NUEVA HUANCAVILCA</t>
  </si>
  <si>
    <t>UNION EL EJIDO</t>
  </si>
  <si>
    <t>CRISTO REY</t>
  </si>
  <si>
    <t>DE LA MICROEMPRESA FORTUNA</t>
  </si>
  <si>
    <t>13 DE ABRIL</t>
  </si>
  <si>
    <t>MICROEMPRESARIAL SUCRE</t>
  </si>
  <si>
    <t>CIUDAD DE QUITO</t>
  </si>
  <si>
    <t>DEL MAGISTERIO DE PICHINCHA</t>
  </si>
  <si>
    <t>SAN JUAN DE COTOGCHOA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</si>
  <si>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</si>
  <si>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</si>
  <si>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</si>
  <si>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</si>
  <si>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</si>
  <si>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</si>
  <si>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1 DE JULIO</t>
  </si>
  <si>
    <t>CAMPESINA COOPAC</t>
  </si>
  <si>
    <t>PUSHAK RUNA HOMBRE LIDER</t>
  </si>
  <si>
    <t>INTERANDINA</t>
  </si>
  <si>
    <t>FOCLA</t>
  </si>
  <si>
    <t>SIDETAMC</t>
  </si>
  <si>
    <t>ETAPA</t>
  </si>
  <si>
    <t>SAN JOSE SJ</t>
  </si>
  <si>
    <t>AHORRISTA SOLIDARIO</t>
  </si>
  <si>
    <t>DEL AZUAY</t>
  </si>
  <si>
    <t>CARMEN DE TARQUI</t>
  </si>
  <si>
    <t>URBADIEZ</t>
  </si>
  <si>
    <t>EDUCADORES DE BOLIVAR</t>
  </si>
  <si>
    <t>SOLIDARIDAD Y PROGRESO ORIENTAL</t>
  </si>
  <si>
    <t>SAN MARCOS</t>
  </si>
  <si>
    <t>EL MIGRANTE SOLIDARIO</t>
  </si>
  <si>
    <t>ATLANTIDA</t>
  </si>
  <si>
    <t>PADRE VICENTE PONCE RUBIO</t>
  </si>
  <si>
    <t>SAN MIGUEL DE SIGCHOS</t>
  </si>
  <si>
    <t>MONSEÑOR LEONIDAS PROAÑO</t>
  </si>
  <si>
    <t>CAMARA DE COMERCIO DE LA MANA</t>
  </si>
  <si>
    <t>PILAHUIN</t>
  </si>
  <si>
    <t>15 DE AGOSTO DE PILACOTO</t>
  </si>
  <si>
    <t>DE LA SALUD DE COTOPAXI</t>
  </si>
  <si>
    <t>SIMON BOLIVAR</t>
  </si>
  <si>
    <t>SEÑOR DEL ARBOL</t>
  </si>
  <si>
    <t>FUTURO SALCEDENSE</t>
  </si>
  <si>
    <t>SAN ANTONIO DE TOACASO</t>
  </si>
  <si>
    <t>LIDERES DEL PROGRESO</t>
  </si>
  <si>
    <t>OCCIDENTAL</t>
  </si>
  <si>
    <t>27 DE NOVIEMBRE</t>
  </si>
  <si>
    <t>LLACTA PURA</t>
  </si>
  <si>
    <t>LAIME CAPULISPUNGO</t>
  </si>
  <si>
    <t>MANUELA LEON</t>
  </si>
  <si>
    <t>EMPRESA ELECTRICA RIOBAMBA</t>
  </si>
  <si>
    <t>HOSPITAL PEDIATRICO ALFONSO VILLAGOMEZ</t>
  </si>
  <si>
    <t>DIVINO NIÑO</t>
  </si>
  <si>
    <t>4 DE OCTUBRE SAN FRANCISCO DE CHAMBO</t>
  </si>
  <si>
    <t>ÑAUPA KAUSAY</t>
  </si>
  <si>
    <t>MERCEDES CADENA</t>
  </si>
  <si>
    <t>LUIS FELIPE DUCHICELA XXVII</t>
  </si>
  <si>
    <t>16 DE JUNIO</t>
  </si>
  <si>
    <t>DE EMPLEADOS Y TRABAJADORES MUNICIPALES DE MACHALA</t>
  </si>
  <si>
    <t>SERVIDORES DE LA UNIVERSIDAD TECNICA DE MACHALA</t>
  </si>
  <si>
    <t>TRABAJADORES Y EX TRABAJADORES DEL MINISTERIO DE SALUD PUBLICA - COACMIN</t>
  </si>
  <si>
    <t>DE EMPLEADOS DEL BANCO DEL PACIFICO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</si>
  <si>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</si>
  <si>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</si>
  <si>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</si>
  <si>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</si>
  <si>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</si>
  <si>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DE LOS EMPLEADOS DE LA H JUNTA DE BENEFICENCIA DE GUAYAQUIL</t>
  </si>
  <si>
    <t>DE LOS EMPLEADOS DE CERVECERIA NACIONAL SA Y DINADEC SA CRECER</t>
  </si>
  <si>
    <t>DE TRABAJADORES AGRIFONDOS</t>
  </si>
  <si>
    <t>JOSE DAGER MENDOZA</t>
  </si>
  <si>
    <t>PLASTIGAMA</t>
  </si>
  <si>
    <t>HUAYCO PUNGO</t>
  </si>
  <si>
    <t>BOLA AMARILLA</t>
  </si>
  <si>
    <t>CHACHIMBIRO</t>
  </si>
  <si>
    <t>PIJAL</t>
  </si>
  <si>
    <t>RURAL SIERRA NORTE</t>
  </si>
  <si>
    <t>OBRAS PUBLICAS FISCALES DE LOJA Y ZAMORA</t>
  </si>
  <si>
    <t>CACPE CELICA</t>
  </si>
  <si>
    <t>29 DE ENERO CHAGUARPAMBA</t>
  </si>
  <si>
    <t>LAS LAGUNAS</t>
  </si>
  <si>
    <t>DEL SINDICATO DE CHOFERES PROFESIONALES DEL CANTON YANTZAZA</t>
  </si>
  <si>
    <t>DE LA CAMARA DE COMERCIO DE MACARA CADECOM</t>
  </si>
  <si>
    <t>DE LA CAMARA DE COMERCIO DE GONZANAMA</t>
  </si>
  <si>
    <t>SAN JOSE - AIRO</t>
  </si>
  <si>
    <t>23 DE ENERO</t>
  </si>
  <si>
    <t>DE LA PEQUEÑA Y MEDIANA EMPRESA COOPYMEC-MACARA</t>
  </si>
  <si>
    <t>SARAGUROS</t>
  </si>
  <si>
    <t>VILCABAMBA CACVIL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</si>
  <si>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</si>
  <si>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</si>
  <si>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</si>
  <si>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</si>
  <si>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</si>
  <si>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</si>
  <si>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DE LOS PROFESORES EMPLEADOS Y TRABAJADORES DE LA UNIVERSIDAD TECNICA DE MANABI</t>
  </si>
  <si>
    <t>DE LOS EMPLEADOS BANCO DEL PICHINCHA DE MANABI</t>
  </si>
  <si>
    <t>DE EMPLEADOS DE MODERNA ALIMENTOS</t>
  </si>
  <si>
    <t>POR EL PAN Y EL AGUA</t>
  </si>
  <si>
    <t>AGRICOLA JUNIN</t>
  </si>
  <si>
    <t>RIOCHICO</t>
  </si>
  <si>
    <t>EDUCADORES DEL NAPO</t>
  </si>
  <si>
    <t>ATAHUALPA</t>
  </si>
  <si>
    <t>HELENA CORTES DE GUTIERREZ DEL COLEGIO SIMON BOLIVAR</t>
  </si>
  <si>
    <t>MERCADO CENTRAL</t>
  </si>
  <si>
    <t>VONNELAN</t>
  </si>
  <si>
    <t>CONTADORES DE PICHINCHA</t>
  </si>
  <si>
    <t>EMPLEADOS DE LA SUPERINTENDENCIA DE COMPAÑIAS</t>
  </si>
  <si>
    <t>TEXTILANA</t>
  </si>
  <si>
    <t>CASAG</t>
  </si>
  <si>
    <t>18 DE NOVIEMBRE</t>
  </si>
  <si>
    <t>FUTURO ESFUERZO Y DISCIPLINA</t>
  </si>
  <si>
    <t>TEXTIL EQUINOCCIAL</t>
  </si>
  <si>
    <t>FINANCIACION FAMILIAR</t>
  </si>
  <si>
    <t>COLEGIO NACIONAL FEMENINO ESPEJO</t>
  </si>
  <si>
    <t>DE LOS SERVIDORES Y JUBILADOS DEL BANCO DEL ESTADO</t>
  </si>
  <si>
    <t>DOCENTES UNIVERSITARIOS</t>
  </si>
  <si>
    <t>ECUADOR AGROPECUARIO</t>
  </si>
  <si>
    <t>DE LOS FUNCIONARIOS Y EMPLEADOS DE LA FUNCION JUDICIAL DE PICHINCHA</t>
  </si>
  <si>
    <t>CREDICOOP 10 DE FEBRERO</t>
  </si>
  <si>
    <t>LA NUEVA JERUSALEN</t>
  </si>
  <si>
    <t>EMPLEADOS BAYER SA</t>
  </si>
  <si>
    <t>MANUELA CAÑIZARES</t>
  </si>
  <si>
    <t>DE LA EMPRESA MUNICIPAL DE AGUA POTABLE DE QUITO</t>
  </si>
  <si>
    <t>GESTION PARA EL DESARROLLO</t>
  </si>
  <si>
    <t>FUTURO Y DESARROLLO FUNDESARROLLO</t>
  </si>
  <si>
    <t>ESPERANZA Y PROGRESO DEL VALLE</t>
  </si>
  <si>
    <t>DE LOS EMPLEADOS DE LA CORPORACION FINANCIERA NACIONAL CORFINAL</t>
  </si>
  <si>
    <t>SAN JUAN LOMA UNO</t>
  </si>
  <si>
    <t>DE LOS TRABAJADORES DE LA CLINICA PASTEUR COOPASTEUR</t>
  </si>
  <si>
    <t>CREDISUR</t>
  </si>
  <si>
    <t>SAN VALENTIN</t>
  </si>
  <si>
    <t>DE ACCION POPULAR</t>
  </si>
  <si>
    <t>EL TESORO PILLAREÑO</t>
  </si>
  <si>
    <t>CORPOTRANST</t>
  </si>
  <si>
    <t>VALLES DEL LIRIO AICEP</t>
  </si>
  <si>
    <t>FOMENTO PARA LA PRODUCCION DE PEQUEÑAS Y MEDIANAS EMPRESAS</t>
  </si>
  <si>
    <t>EMPRENDA</t>
  </si>
  <si>
    <t>CAPITAL Y DESARROLLO COCAPDES</t>
  </si>
  <si>
    <t>RHUMY WARA</t>
  </si>
  <si>
    <t>ANGAHUANA</t>
  </si>
  <si>
    <t>PRODVISION</t>
  </si>
  <si>
    <t>UNION FAMILIAR</t>
  </si>
  <si>
    <t>CREDIMAS</t>
  </si>
  <si>
    <t>CIUDAD DE ZAMORA</t>
  </si>
  <si>
    <t>FUTURO Y PROGRESO DE GALAPAGOS</t>
  </si>
  <si>
    <t>FOCAP</t>
  </si>
  <si>
    <t>PUERTO FRANCISCO DE ORELLANA</t>
  </si>
  <si>
    <t>CREDISOCIO</t>
  </si>
  <si>
    <t>CLIENTES O SOCIOS CON COBERTURA TOTAL</t>
  </si>
  <si>
    <t>ALFONSO JARAMILLO LEON CAJA</t>
  </si>
  <si>
    <t>VISION DE LOS ANDES VIS ANDES</t>
  </si>
  <si>
    <t>ARMADA NACIONAL</t>
  </si>
  <si>
    <t>COOPERATIVA DE AHORRO Y CRÉDITO SOLIDARIDAD, EMPRENDIMIENTO Y COOPERACIÓN</t>
  </si>
  <si>
    <t>ORDEN Y SEGURIDAD "OYS"</t>
  </si>
  <si>
    <t>SISA</t>
  </si>
  <si>
    <t>EDUCADORES Y ASOCIADOS ZAMORA CHINCHIPE</t>
  </si>
  <si>
    <t>LA MERCED LIMITADA</t>
  </si>
  <si>
    <t>ERCO LIMITADA</t>
  </si>
  <si>
    <t>JUVENTUD ECUATORIANA PROGRESISTA LIMITADA</t>
  </si>
  <si>
    <t>JARDIN AZUAYO LIMITADA</t>
  </si>
  <si>
    <t>CREA LIMITADA</t>
  </si>
  <si>
    <t>SAN JOSE LIMITADA</t>
  </si>
  <si>
    <t>DE LA PEQUEÑA EMPRESA BIBLIAN LIMITADA</t>
  </si>
  <si>
    <t>PABLO MUÑOZ VEGA LIMITADA</t>
  </si>
  <si>
    <t>TULCAN LIMITADA</t>
  </si>
  <si>
    <t>DE LA PEQUEÑA EMPRESA DE COTOPAXI LIMITADA</t>
  </si>
  <si>
    <t>RIOBAMBA LTDA</t>
  </si>
  <si>
    <t>FERNANDO DAQUILEMA LIMITADA</t>
  </si>
  <si>
    <t>ONCE DE JUNIO LTDA</t>
  </si>
  <si>
    <t>SANTA ROSA LIMITADA</t>
  </si>
  <si>
    <t>ATUNTAQUI LIMITADA</t>
  </si>
  <si>
    <t>PILAHUIN TIO LIMITADA</t>
  </si>
  <si>
    <t>PADRE JULIAN LORENTE LTDA</t>
  </si>
  <si>
    <t>VICENTINA MANUEL ESTEBAN GODOY ORTEGA LIMITADA</t>
  </si>
  <si>
    <t>CHONE LTDA</t>
  </si>
  <si>
    <t>15 DE ABRIL LTDA</t>
  </si>
  <si>
    <t>COMERCIO LTDA</t>
  </si>
  <si>
    <t>DE LA PEQUEÑA EMPRESA DE PASTAZA LIMITADA</t>
  </si>
  <si>
    <t>23 DE JULIO LIMITADA</t>
  </si>
  <si>
    <t>ANDALUCIA LIMITADA</t>
  </si>
  <si>
    <t>COOPROGRESO LIMITADA</t>
  </si>
  <si>
    <t>ALIANZA DEL VALLE LIMITADA</t>
  </si>
  <si>
    <t>29 DE OCTUBRE LTDA</t>
  </si>
  <si>
    <t>POLICIA NACIONAL LIMITADA</t>
  </si>
  <si>
    <t>OSCUS LIMITADA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</si>
  <si>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</si>
  <si>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</si>
  <si>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</si>
  <si>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</si>
  <si>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</si>
  <si>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</si>
  <si>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LIMITADA</t>
  </si>
  <si>
    <t>EDUCADORES DEL AZUAY LTDA</t>
  </si>
  <si>
    <t>COOPAC AUSTRO LTDA</t>
  </si>
  <si>
    <t>SANTA ISABEL LTDA</t>
  </si>
  <si>
    <t>FASAYÑAN LTDA</t>
  </si>
  <si>
    <t>GUARANDA LTDA</t>
  </si>
  <si>
    <t>JUAN PIO DE MORA LTDA</t>
  </si>
  <si>
    <t>EDUCADORES TULCAN LTDA</t>
  </si>
  <si>
    <t>9 DE OCTUBRE LTDA</t>
  </si>
  <si>
    <t>EDUCADORES DE CHIMBORAZO LTDA</t>
  </si>
  <si>
    <t>SAN ANTONIO LTDA - IMBABURA</t>
  </si>
  <si>
    <t>ARTESANOS LTDA</t>
  </si>
  <si>
    <t>EDUCADORES DE LOJA - CACEL LTDA.</t>
  </si>
  <si>
    <t>DE LA PEQUEÑA EMPRESA CACPE LOJA LTDA</t>
  </si>
  <si>
    <t>CALCETA LTDA</t>
  </si>
  <si>
    <t>SANTA ANA LTDA</t>
  </si>
  <si>
    <t>LA BENEFICA LTDA</t>
  </si>
  <si>
    <t>TENA LTDA</t>
  </si>
  <si>
    <t>COTOCOLLAO LTDA</t>
  </si>
  <si>
    <t>SAN FRANCISCO DE ASIS LTDA</t>
  </si>
  <si>
    <t>ALIANZA MINAS LTDA</t>
  </si>
  <si>
    <t>POLITECNICA LTDA</t>
  </si>
  <si>
    <t>PUELLARO LTDA</t>
  </si>
  <si>
    <t>PEDRO MONCAYO LTDA</t>
  </si>
  <si>
    <t>PREVISION AHORRO Y DESAROLLO LTDA</t>
  </si>
  <si>
    <t>CORPORACION CENTRO LTDA</t>
  </si>
  <si>
    <t>MAQUITA CUSHUNCHIC LTDA</t>
  </si>
  <si>
    <t>HUAICANA LTDA</t>
  </si>
  <si>
    <t>MANANTIAL DE ORO LTDA</t>
  </si>
  <si>
    <t>EDUCADORES DE TUNGURAHUA LTDA</t>
  </si>
  <si>
    <t>INDIGENA SAC LTDA</t>
  </si>
  <si>
    <t>MAQUITA CUSHUN LTDA</t>
  </si>
  <si>
    <t>DE LA PEQUEÑA EMPRESA CACPE YANTZAZA LTDA</t>
  </si>
  <si>
    <t>DE LA PEQUEÑA EMPRESA CACPE ZAMORA CHINCHIPE LTDA.</t>
  </si>
  <si>
    <t>GAÑANSOL LTDA</t>
  </si>
  <si>
    <t>SAN MIGUEL LTDA</t>
  </si>
  <si>
    <t>SAN PEDRO LTDA</t>
  </si>
  <si>
    <t>SALINAS LIMITADA</t>
  </si>
  <si>
    <t>LAS NAVES LTDA</t>
  </si>
  <si>
    <t>CAÑAR LTDA</t>
  </si>
  <si>
    <t>SAN GABRIEL LTDA</t>
  </si>
  <si>
    <t>FINANZAS CORPORATIVAS LTDA</t>
  </si>
  <si>
    <t>SUMAK KAWSAY LTDA</t>
  </si>
  <si>
    <t>ANDINA LTDA</t>
  </si>
  <si>
    <t>UNIBLOCK Y SERVICIOS LTDA</t>
  </si>
  <si>
    <t>COORCOTOPAXI LTDA</t>
  </si>
  <si>
    <t>SIERRA CENTRO LTDA</t>
  </si>
  <si>
    <t>SAN JORGE LTDA</t>
  </si>
  <si>
    <t>MINGA LTDA</t>
  </si>
  <si>
    <t>NUEVA ESPERANZA LTDA</t>
  </si>
  <si>
    <t>SOL DE LOS ANDES LTDA CHIMBORAZO</t>
  </si>
  <si>
    <t>MARCABELI LTDA</t>
  </si>
  <si>
    <t>ANTORCHA LTDA</t>
  </si>
  <si>
    <t>LA DOLOROSA LTDA</t>
  </si>
  <si>
    <t>DR CORNELIO SAENZ VERA LTDA</t>
  </si>
  <si>
    <t>UNIVERSIDAD DE GUAYAQUIL LTDA</t>
  </si>
  <si>
    <t>SALITRE LTDA</t>
  </si>
  <si>
    <t>METROPOLITANA LTDA</t>
  </si>
  <si>
    <t>LOS ANDES LATINOS LTDA</t>
  </si>
  <si>
    <t>DE INDIGENAS CHUCHUQUI LTDA</t>
  </si>
  <si>
    <t>SANTA ANITA LTDA</t>
  </si>
  <si>
    <t>IMBABURA IMBACOOP LTDA</t>
  </si>
  <si>
    <t>UNIOTAVALO LTDA</t>
  </si>
  <si>
    <t>ACCION IMBABURAPAK LTDA</t>
  </si>
  <si>
    <t>ECUACREDITOS LTDA</t>
  </si>
  <si>
    <t>CREDIAMIGO LTDA</t>
  </si>
  <si>
    <t>MAGISTERIO MANABITA LIMITADA</t>
  </si>
  <si>
    <t>ABDON CALDERON LTDA</t>
  </si>
  <si>
    <t>COCA LTDA</t>
  </si>
  <si>
    <t>EDUCADORES DE PASTAZA LTDA</t>
  </si>
  <si>
    <t>SAN CRISTOBAL LTDA</t>
  </si>
  <si>
    <t>16 DE JULIO LTDA</t>
  </si>
  <si>
    <t>SAN MIGUEL DE LOS BANCOS LTDA</t>
  </si>
  <si>
    <t>PICHINCHA LTDA</t>
  </si>
  <si>
    <t>COOP CATAR LTDA</t>
  </si>
  <si>
    <t>EMPRENDEDORES COOPEMPRENDER LIMITADA</t>
  </si>
  <si>
    <t>CREDIAMBATO LTDA</t>
  </si>
  <si>
    <t>LA FLORESTA LTDA</t>
  </si>
  <si>
    <t>SAN MARTIN DE TISALEO LTDA</t>
  </si>
  <si>
    <t>COORAMBATO LTDA</t>
  </si>
  <si>
    <t>ACCION TUNGURAHUA LTDA</t>
  </si>
  <si>
    <t>SUMAK SAMY LTDA</t>
  </si>
  <si>
    <t>CRECER WIÑARI LTDA</t>
  </si>
  <si>
    <t>CREDIL LTDA</t>
  </si>
  <si>
    <t>CREDI YA LTDA</t>
  </si>
  <si>
    <t>INDIGENAS GALAPAGOS LTDA</t>
  </si>
  <si>
    <t>KISAPINCHA LTDA</t>
  </si>
  <si>
    <t>DEL SINDICATO DE CHOFERES PROFESIONALES DEL AZUAY LTDA</t>
  </si>
  <si>
    <t>SIMIATUG LIMITADA</t>
  </si>
  <si>
    <t>ACHIK INTI LTDA</t>
  </si>
  <si>
    <t>PUJILI LTDA</t>
  </si>
  <si>
    <t>ILINIZA LTDA</t>
  </si>
  <si>
    <t>INNOVACION ANDINA LTDA</t>
  </si>
  <si>
    <t>PUCARA LTDA</t>
  </si>
  <si>
    <t>SANTA ROSA DE PATUTAN LTDA</t>
  </si>
  <si>
    <t>INTEGRACION SOLIDARIA LTDA</t>
  </si>
  <si>
    <t>SOLIDARIA LTDA-COTOPAXI</t>
  </si>
  <si>
    <t>SUMAC LLACTA LTDA</t>
  </si>
  <si>
    <t>CAMARA DE COMERCIO DE RIOBAMBA LTDA</t>
  </si>
  <si>
    <t>ACCION Y DESARROLLO LTDA</t>
  </si>
  <si>
    <t>GUAMOTE LTDA</t>
  </si>
  <si>
    <t>DE LA MICROEMPRESA DE CHIMBORAZO LTDA</t>
  </si>
  <si>
    <t>CHUNCHI LTDA</t>
  </si>
  <si>
    <t>NIZAG LTDA</t>
  </si>
  <si>
    <t>HUAQUILLAS LTDA</t>
  </si>
  <si>
    <t>GRUPO NUMERO TRES LIMITADA</t>
  </si>
  <si>
    <t>SAN CARLOS LTDA</t>
  </si>
  <si>
    <t>26 DE JULIO LTDA</t>
  </si>
  <si>
    <t>FAMILIA INGASEOSAS LTDA</t>
  </si>
  <si>
    <t>DEL EMIGRANTE ECUATORIANO Y SU FAMILIA LTDA</t>
  </si>
  <si>
    <t>METROPOLIS LTDA</t>
  </si>
  <si>
    <t>SERVIDORES MUNICIPALES DE LOJA LTDA</t>
  </si>
  <si>
    <t>SEMILLA DEL PROGRESO LTDA</t>
  </si>
  <si>
    <t>QUILANGA LTDA</t>
  </si>
  <si>
    <t>SOLIDARIA LTDA</t>
  </si>
  <si>
    <t>EL COMERCIANTE LTDA</t>
  </si>
  <si>
    <t>LA NUESTRA LTDA</t>
  </si>
  <si>
    <t>CAMARA DE COMERCIO DEL CANTON BOLIVAR LTDA</t>
  </si>
  <si>
    <t>SAN ISIDRO LTDA</t>
  </si>
  <si>
    <t>VISION LTDA</t>
  </si>
  <si>
    <t>LA INMACULADA DE SAN PLACIDO LTDA</t>
  </si>
  <si>
    <t>DE EMPLEADOS TRABAJADORES JUBILADOS Y EX-EMPLEADOS DE PETROECUADOR LTDA</t>
  </si>
  <si>
    <t>GENERAL ANGEL FLORES LTDA</t>
  </si>
  <si>
    <t>NACIONAL LLANO GRANDE LTDA</t>
  </si>
  <si>
    <t>METEOROLOGIA DAC LTDA</t>
  </si>
  <si>
    <t>ESPERANZA DEL FUTURO LTDA</t>
  </si>
  <si>
    <t>EL MOLINO LIMITADA</t>
  </si>
  <si>
    <t>RUMIÑAHUI LIMITADA</t>
  </si>
  <si>
    <t>17 DE MARZO LIMITADA</t>
  </si>
  <si>
    <t>INDIGENA ALFA Y OMEGA LTDA</t>
  </si>
  <si>
    <t>ALLI TARPUK LTDA</t>
  </si>
  <si>
    <t>5 DE ENERO DE INTENDENCIA LTDA</t>
  </si>
  <si>
    <t>COOPARTAMOS LTDA</t>
  </si>
  <si>
    <t>SOLIDARIDAD UNION Y PROGRESO SUP LTDA</t>
  </si>
  <si>
    <t>LA CANDELARIA LTDA</t>
  </si>
  <si>
    <t>LA MERCED LTDA-AMBATO</t>
  </si>
  <si>
    <t>UNION POPULAR LTDA</t>
  </si>
  <si>
    <t>UNIVERSIDAD TECNICA DE AMBATO LTDA</t>
  </si>
  <si>
    <t>SALATE LTDA</t>
  </si>
  <si>
    <t>EL CALVARIO LTDA</t>
  </si>
  <si>
    <t>15 DE MAYO LTDA</t>
  </si>
  <si>
    <t>REY DAVID LTDA</t>
  </si>
  <si>
    <t>JATUN RUNA LTDA</t>
  </si>
  <si>
    <t>SERVIDORES MUNICIPALES DE AMBATO LTDA</t>
  </si>
  <si>
    <t>15 DE AGOSTO LTDA</t>
  </si>
  <si>
    <t>CREDI FACIL LTDA</t>
  </si>
  <si>
    <t>JUVENTUD UNIDA LTDA</t>
  </si>
  <si>
    <t>MI TIERRA LTDA</t>
  </si>
  <si>
    <t>INDIGENA SAC PILLARO LTDA</t>
  </si>
  <si>
    <t>INDIGENA SAC LATACUNGA LTDA</t>
  </si>
  <si>
    <t>WARMIKUNAPAK RIKCHARI LTDA</t>
  </si>
  <si>
    <t>WUAMANLOMA LTDA</t>
  </si>
  <si>
    <t>MIGRANTES DEL ECUADOR LTDA</t>
  </si>
  <si>
    <t>ECUAFUTURO LTDA</t>
  </si>
  <si>
    <t>FINANCREDIT LTDA</t>
  </si>
  <si>
    <t>PISA LTDA</t>
  </si>
  <si>
    <t>PRODUCCION AHORRO INVERSION SERVICIO PAIS LTDA</t>
  </si>
  <si>
    <t>MUSHUK KAWSAY LTDA</t>
  </si>
  <si>
    <t>CAMARA DE COMERCIO JOYA DE LOS SACHAS LTDA</t>
  </si>
  <si>
    <t>COSTA AZUL LTDA</t>
  </si>
  <si>
    <t>CHOLA CUENCANA LTDA</t>
  </si>
  <si>
    <t>JOYOCOTO LTDA</t>
  </si>
  <si>
    <t>GUAPAN LTDA</t>
  </si>
  <si>
    <t>EMPLEADOS MUNICIPALES DE LATACUNGA LTDA</t>
  </si>
  <si>
    <t>NUEVO AMANECER LTDA - COTOPAXI</t>
  </si>
  <si>
    <t>ALIANZA FINANCIERA DE COTOPAXI LTDA</t>
  </si>
  <si>
    <t>AEROTECNICOS FAE AEROCOOP LTDA</t>
  </si>
  <si>
    <t>ACHIK ÑAN CUMBIJIN LTDA</t>
  </si>
  <si>
    <t>UNION FERROVIARIA ECUATORIANA LTDA</t>
  </si>
  <si>
    <t>KHIPU CASTUG ALTO LTDA</t>
  </si>
  <si>
    <t>LUPAXI CENTRAL LTDA</t>
  </si>
  <si>
    <t>CAMARA DE COMERCIO INDIGENA DE GUAMOTE LTDA</t>
  </si>
  <si>
    <t>29 DE JUNIO LTDA</t>
  </si>
  <si>
    <t>JASPE LTDA</t>
  </si>
  <si>
    <t>MUSHUK YUYAY-CHIMBORAZO LTDA</t>
  </si>
  <si>
    <t>INDIGENAS DE CEBADAS COICE LTDA.</t>
  </si>
  <si>
    <t>JESUS DE NAZARETH LTDA</t>
  </si>
  <si>
    <t>EL ALTAR LTDA</t>
  </si>
  <si>
    <t>RUNA KUNA LTDA</t>
  </si>
  <si>
    <t>ICHUBAMBA LTDA</t>
  </si>
  <si>
    <t>LUZ DE EL ORO LTDA</t>
  </si>
  <si>
    <t>ATAHUALPA LTDA</t>
  </si>
  <si>
    <t>NABISCO ROYAL LTDA</t>
  </si>
  <si>
    <t>LIMITADA MIFEX</t>
  </si>
  <si>
    <t>CUNA DE LA NACIONALIDAD LTDA</t>
  </si>
  <si>
    <t>DEL SECTOR PESQUERO ARTESANAL CREDIPESCA LTDA</t>
  </si>
  <si>
    <t>EMPLEADOS MUNICIPALES DE OTAVALO LTDA</t>
  </si>
  <si>
    <t>IMBABURA LTDA</t>
  </si>
  <si>
    <t>CARIAMANGA LTDA</t>
  </si>
  <si>
    <t>MOCACHE LTDA</t>
  </si>
  <si>
    <t>TRABAJADORES DE IETEL MANABI LTDA</t>
  </si>
  <si>
    <t>PUERTO LOPEZ LTDA</t>
  </si>
  <si>
    <t>UMIÑA LTDA</t>
  </si>
  <si>
    <t>ACCION Y PROGRESO LTDA</t>
  </si>
  <si>
    <t>LA UNION LTDA</t>
  </si>
  <si>
    <t>KOLPING LTDA</t>
  </si>
  <si>
    <t>CRISTO REY LTDA</t>
  </si>
  <si>
    <t>SANTA CLARA LIMITADA PASTAZA</t>
  </si>
  <si>
    <t>DEL SECTOR ELECTRICO LTDA</t>
  </si>
  <si>
    <t>COOPCREDITO LTDA</t>
  </si>
  <si>
    <t>UNION FLOREQUISA LTDA</t>
  </si>
  <si>
    <t>INIAP LTDA</t>
  </si>
  <si>
    <t>COLLAS LTDA</t>
  </si>
  <si>
    <t>FORMACION INDIGENA LTDA</t>
  </si>
  <si>
    <t>20 DE FEBRERO LTDA</t>
  </si>
  <si>
    <t>DE LOS EMPLEADOS DE EDESA LTDA</t>
  </si>
  <si>
    <t>MISION DE INTEGRACION SERVICIO SOCIAL LTDA</t>
  </si>
  <si>
    <t>INTEGRACION DESARROLLO Y FUTURO INDESFUT LIMITADA</t>
  </si>
  <si>
    <t>GELEC LTDA</t>
  </si>
  <si>
    <t>SURANGAY LTDA</t>
  </si>
  <si>
    <t>NUEVO AMANECER LTDA</t>
  </si>
  <si>
    <t>15 DE JUNIO LTDA</t>
  </si>
  <si>
    <t>SAN ANTONIO LIMITADA</t>
  </si>
  <si>
    <t>MULTICULTURAL INDIGENA LTDA</t>
  </si>
  <si>
    <t>MUJERES LIDERES LTDA</t>
  </si>
  <si>
    <t>UNION QUISAPINCHALTDA</t>
  </si>
  <si>
    <t>KURY WAYTA LTDA</t>
  </si>
  <si>
    <t>SAN FERNANDO LTDA</t>
  </si>
  <si>
    <t>SAQUISILI LTDA</t>
  </si>
  <si>
    <t>EL ESFUERZO LTDA</t>
  </si>
  <si>
    <t>CORAZON DE JESUS LTDA</t>
  </si>
  <si>
    <t>DORADO LTDA</t>
  </si>
  <si>
    <t>DEL SISTEMA DE RIEGO AMBATO HUACHI PELILEO LTDA</t>
  </si>
  <si>
    <t>ALIANZA Y PROGRESO LTDA</t>
  </si>
  <si>
    <t>GALAPAGOS LTDA</t>
  </si>
  <si>
    <t>CRECIENDO JUNTOS LTDA</t>
  </si>
  <si>
    <t>SANTA MARIA DE LA MANGA DEL CURA LTDA</t>
  </si>
  <si>
    <t>KASAMA LTDA</t>
  </si>
  <si>
    <t>MUT AZUAY</t>
  </si>
  <si>
    <t xml:space="preserve">MUT IMBABURA </t>
  </si>
  <si>
    <t>MUT PICHINCHA</t>
  </si>
  <si>
    <t>MUT AMBATO</t>
  </si>
  <si>
    <t>COOPERATIVA DE AHORRO Y CRÉDITO PROVIDA LTDA</t>
  </si>
  <si>
    <t>COOPERATIVA DE AHORRO Y CRÉDITO YUYAY LTDA</t>
  </si>
  <si>
    <t>COOPERATIVA DE AHORRO Y CRÉDITO SAN ANTONIO LTDA LOS RÍOS</t>
  </si>
  <si>
    <t>INTICOOP LTDA</t>
  </si>
  <si>
    <t>COOPERATIVA DE AHORRO Y CRÉDITO CICA COLEGIO DE INGENIEROS CIVILES DEL AZUAY</t>
  </si>
  <si>
    <t>NUEVA VISION LTDA</t>
  </si>
  <si>
    <t>VENCEDORES LTDA</t>
  </si>
  <si>
    <t>USUARIOS DEL AGUA MARIA INMACULADA LTDA</t>
  </si>
  <si>
    <t>COOPERATIVA DE AHORRO Y CRÉDITO 26 DE SEPTIEMBRE LAZARO CONDO LTDA</t>
  </si>
  <si>
    <t>CORPUCOOP LTDA</t>
  </si>
  <si>
    <t>CAMARA DE COMERCIO EL CARMEN LTDA</t>
  </si>
  <si>
    <t>CACMA LTDA</t>
  </si>
  <si>
    <t>PUBLICACIÓN ESTADÍSTICA MENSUAL 
(datos al 31 de agosto de 2022)</t>
  </si>
  <si>
    <t>(2) Sobre la base de la estructura de depósitos,  se contó con información a agosto de 2022 de 44 entidades y 3 entidades conforme la última data disponible.</t>
  </si>
  <si>
    <t xml:space="preserve">(2) Sobre la base de la estructura de depósitos,  se contó con información a agosto 2022 de 44 entidades y 5 entidades conforme la última data disponible </t>
  </si>
  <si>
    <t>(3) Sobre la base de la estructura de depósitos se conto con información a agosto 2022 de 76 entidades, mientras que 15 COAC consolidan conforme última información disponible.</t>
  </si>
  <si>
    <t>Al 31 de agosto de 2022</t>
  </si>
  <si>
    <t>NEGOCIOS ANDINOS LTDA</t>
  </si>
  <si>
    <t>SALINERITA LTDA</t>
  </si>
  <si>
    <t>(2) Sobre la base de la estructura de depósitos se conto con información a agosto 2022, 268 COAC consolidan conforme última información disponible.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</si>
  <si>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</si>
  <si>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</si>
  <si>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</si>
  <si>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</si>
  <si>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</si>
  <si>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</si>
  <si>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</si>
  <si>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</si>
  <si>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</si>
  <si>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</si>
  <si>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</si>
  <si>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r>
      <t>PRODUBANCO</t>
    </r>
    <r>
      <rPr>
        <vertAlign val="superscript"/>
        <sz val="10"/>
        <rFont val="Calibri"/>
        <family val="2"/>
        <scheme val="minor"/>
      </rPr>
      <t>1</t>
    </r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</si>
  <si>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</si>
  <si>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</si>
  <si>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</si>
  <si>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</si>
  <si>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</si>
  <si>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</si>
  <si>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</si>
  <si>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</si>
  <si>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</si>
  <si>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</si>
  <si>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</si>
  <si>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</si>
  <si>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</si>
  <si>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</si>
  <si>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</si>
  <si>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</si>
  <si>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</si>
  <si>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</si>
  <si>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</si>
  <si>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(1) Consolidan con datos estimados.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</si>
</sst>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0" fillId="5" borderId="15" xfId="0" applyFill="1" applyBorder="1"/>
    <xf numFmtId="165" fontId="1" fillId="5" borderId="2" xfId="1" applyNumberFormat="1" applyFont="1" applyFill="1" applyBorder="1"/>
    <xf numFmtId="165" fontId="1" fillId="5" borderId="14" xfId="1" applyNumberFormat="1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1" fillId="5" borderId="13" xfId="1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165" fontId="1" fillId="5" borderId="3" xfId="1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66" fontId="1" fillId="5" borderId="0" xfId="0" applyNumberFormat="1" applyFont="1" applyFill="1" applyBorder="1" applyAlignment="1">
      <alignment vertical="center" wrapText="1"/>
    </xf>
    <xf numFmtId="3" fontId="0" fillId="5" borderId="0" xfId="0" applyNumberFormat="1" applyFill="1"/>
    <xf numFmtId="0" fontId="0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1" xfId="3" applyNumberFormat="1" applyFont="1" applyFill="1" applyBorder="1"/>
    <xf numFmtId="0" fontId="1" fillId="5" borderId="0" xfId="0" applyFont="1" applyFill="1"/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165" fontId="2" fillId="5" borderId="7" xfId="1" applyNumberFormat="1" applyFont="1" applyFill="1" applyBorder="1"/>
    <xf numFmtId="10" fontId="1" fillId="5" borderId="0" xfId="0" applyNumberFormat="1" applyFont="1" applyFill="1"/>
    <xf numFmtId="0" fontId="2" fillId="5" borderId="0" xfId="0" applyFont="1" applyFill="1" applyBorder="1" applyAlignment="1">
      <alignment horizontal="left" vertical="center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2020\PEMS\2022\AGOSTO\PEM-80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PRODUBANCO1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41665888783.050003</v>
          </cell>
          <cell r="D35">
            <v>13376689</v>
          </cell>
          <cell r="F35">
            <v>13237776</v>
          </cell>
          <cell r="I35">
            <v>14614478806.510002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A9" sqref="A9"/>
    </sheetView>
  </sheetViews>
  <sheetFormatPr baseColWidth="10" defaultColWidth="11.5546875" defaultRowHeight="14.4"/>
  <cols>
    <col min="1" max="1" width="11.5546875" style="19"/>
    <col min="2" max="2" width="6.5546875" style="19" bestFit="1" customWidth="1"/>
    <col min="3" max="6" width="11.5546875" style="19"/>
    <col min="7" max="7" width="17.88671875" style="19" customWidth="1"/>
    <col min="8" max="8" width="17.33203125" style="19" customWidth="1"/>
    <col min="9" max="16384" width="11.5546875" style="19"/>
  </cols>
  <sheetData>
    <row r="2" spans="2:8">
      <c r="G2" s="94" t="s">
        <v>12724</v>
      </c>
      <c r="H2" s="94"/>
    </row>
    <row r="3" spans="2:8">
      <c r="G3" s="94"/>
      <c r="H3" s="94"/>
    </row>
    <row r="4" spans="2:8">
      <c r="G4" s="94"/>
      <c r="H4" s="94"/>
    </row>
    <row r="5" spans="2:8">
      <c r="G5" s="94"/>
      <c r="H5" s="94"/>
    </row>
    <row r="6" spans="2:8">
      <c r="G6" s="94"/>
      <c r="H6" s="94"/>
    </row>
    <row r="8" spans="2:8" ht="18">
      <c r="B8" s="97" t="s">
        <v>36</v>
      </c>
      <c r="C8" s="97"/>
      <c r="D8" s="97"/>
      <c r="E8" s="97"/>
      <c r="F8" s="97"/>
      <c r="G8" s="97"/>
      <c r="H8" s="97"/>
    </row>
    <row r="10" spans="2:8">
      <c r="B10" s="22" t="s">
        <v>37</v>
      </c>
      <c r="C10" s="98" t="s">
        <v>9</v>
      </c>
      <c r="D10" s="98"/>
      <c r="E10" s="98"/>
      <c r="F10" s="98"/>
      <c r="G10" s="98"/>
      <c r="H10" s="99"/>
    </row>
    <row r="11" spans="2:8">
      <c r="B11" s="20" t="s">
        <v>38</v>
      </c>
      <c r="C11" s="100" t="s">
        <v>7</v>
      </c>
      <c r="D11" s="100"/>
      <c r="E11" s="100"/>
      <c r="F11" s="100"/>
      <c r="G11" s="100"/>
      <c r="H11" s="101"/>
    </row>
    <row r="12" spans="2:8">
      <c r="B12" s="20" t="s">
        <v>39</v>
      </c>
      <c r="C12" s="102" t="s">
        <v>8</v>
      </c>
      <c r="D12" s="100"/>
      <c r="E12" s="100"/>
      <c r="F12" s="100"/>
      <c r="G12" s="100"/>
      <c r="H12" s="101"/>
    </row>
    <row r="14" spans="2:8">
      <c r="B14" s="24" t="s">
        <v>40</v>
      </c>
      <c r="C14" s="105" t="s">
        <v>12</v>
      </c>
      <c r="D14" s="105"/>
      <c r="E14" s="105"/>
      <c r="F14" s="105"/>
      <c r="G14" s="105"/>
      <c r="H14" s="106"/>
    </row>
    <row r="15" spans="2:8">
      <c r="B15" s="20" t="s">
        <v>41</v>
      </c>
      <c r="C15" s="100" t="s">
        <v>7</v>
      </c>
      <c r="D15" s="100"/>
      <c r="E15" s="100"/>
      <c r="F15" s="100"/>
      <c r="G15" s="100"/>
      <c r="H15" s="101"/>
    </row>
    <row r="16" spans="2:8">
      <c r="B16" s="20" t="s">
        <v>42</v>
      </c>
      <c r="C16" s="102" t="s">
        <v>16</v>
      </c>
      <c r="D16" s="100"/>
      <c r="E16" s="100"/>
      <c r="F16" s="100"/>
      <c r="G16" s="100"/>
      <c r="H16" s="101"/>
    </row>
    <row r="17" spans="2:8">
      <c r="B17" s="20" t="s">
        <v>43</v>
      </c>
      <c r="C17" s="102" t="s">
        <v>17</v>
      </c>
      <c r="D17" s="100"/>
      <c r="E17" s="100"/>
      <c r="F17" s="100"/>
      <c r="G17" s="100"/>
      <c r="H17" s="101"/>
    </row>
    <row r="18" spans="2:8">
      <c r="B18" s="21" t="s">
        <v>44</v>
      </c>
      <c r="C18" s="103" t="s">
        <v>18</v>
      </c>
      <c r="D18" s="103"/>
      <c r="E18" s="103"/>
      <c r="F18" s="103"/>
      <c r="G18" s="103"/>
      <c r="H18" s="104"/>
    </row>
    <row r="19" spans="2:8">
      <c r="B19" s="21" t="s">
        <v>45</v>
      </c>
      <c r="C19" s="103" t="s">
        <v>19</v>
      </c>
      <c r="D19" s="103"/>
      <c r="E19" s="103"/>
      <c r="F19" s="103"/>
      <c r="G19" s="103"/>
      <c r="H19" s="104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95" t="s">
        <v>21</v>
      </c>
      <c r="C21" s="95"/>
      <c r="D21" s="95"/>
      <c r="E21" s="95"/>
      <c r="F21" s="95"/>
      <c r="G21" s="95"/>
      <c r="H21" s="95"/>
    </row>
    <row r="22" spans="2:8">
      <c r="B22" s="26" t="s">
        <v>28</v>
      </c>
      <c r="C22" s="96" t="s">
        <v>30</v>
      </c>
      <c r="D22" s="96"/>
      <c r="E22" s="96"/>
      <c r="F22" s="96"/>
      <c r="G22" s="96"/>
      <c r="H22" s="96"/>
    </row>
    <row r="23" spans="2:8">
      <c r="B23" s="26" t="s">
        <v>31</v>
      </c>
      <c r="C23" s="96" t="s">
        <v>29</v>
      </c>
      <c r="D23" s="96"/>
      <c r="E23" s="96"/>
      <c r="F23" s="96"/>
      <c r="G23" s="96"/>
      <c r="H23" s="96"/>
    </row>
    <row r="24" spans="2:8">
      <c r="B24" s="26" t="s">
        <v>14</v>
      </c>
      <c r="C24" s="96" t="s">
        <v>34</v>
      </c>
      <c r="D24" s="96"/>
      <c r="E24" s="96"/>
      <c r="F24" s="96"/>
      <c r="G24" s="96"/>
      <c r="H24" s="96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C29" sqref="C29"/>
    </sheetView>
  </sheetViews>
  <sheetFormatPr baseColWidth="10" defaultRowHeight="14.4"/>
  <cols>
    <col min="1" max="1" width="27.6640625" style="19" customWidth="1"/>
    <col min="2" max="2" width="11.6640625" style="19" customWidth="1"/>
    <col min="3" max="3" width="23.5546875" style="19" bestFit="1" customWidth="1"/>
    <col min="4" max="5" width="17" style="19" customWidth="1"/>
    <col min="6" max="7" width="16.109375" style="19" customWidth="1"/>
    <col min="8" max="8" width="16.44140625" style="19" customWidth="1"/>
    <col min="9" max="16384" width="11.5546875" style="19"/>
  </cols>
  <sheetData>
    <row r="2" spans="2:8" ht="15.6">
      <c r="B2" s="139" t="s">
        <v>12275</v>
      </c>
      <c r="C2" s="139"/>
      <c r="D2" s="139"/>
      <c r="E2" s="139"/>
      <c r="F2" s="139"/>
      <c r="G2" s="139"/>
      <c r="H2" s="139"/>
    </row>
    <row r="3" spans="2:8">
      <c r="B3" s="140" t="s">
        <v>12732</v>
      </c>
      <c r="C3" s="140"/>
      <c r="D3" s="140"/>
      <c r="E3" s="140"/>
      <c r="F3" s="140"/>
      <c r="G3" s="140"/>
      <c r="H3" s="140"/>
    </row>
    <row r="4" spans="2:8">
      <c r="B4" s="140" t="s">
        <v>12728</v>
      </c>
      <c r="C4" s="140"/>
      <c r="D4" s="140"/>
      <c r="E4" s="140"/>
      <c r="F4" s="140"/>
      <c r="G4" s="140"/>
      <c r="H4" s="140"/>
    </row>
    <row r="5" spans="2:8">
      <c r="B5" s="141" t="s">
        <v>20</v>
      </c>
      <c r="C5" s="141"/>
      <c r="D5" s="141"/>
      <c r="E5" s="141"/>
      <c r="F5" s="141"/>
      <c r="G5" s="141"/>
      <c r="H5" s="141"/>
    </row>
    <row r="6" spans="2:8">
      <c r="B6" s="142" t="s">
        <v>10</v>
      </c>
      <c r="C6" s="142"/>
      <c r="D6" s="162"/>
      <c r="E6" s="162"/>
      <c r="F6" s="162"/>
      <c r="G6" s="162"/>
      <c r="H6" s="162"/>
    </row>
    <row r="7" spans="2:8">
      <c r="B7" s="162"/>
      <c r="C7" s="162"/>
      <c r="D7" s="162"/>
      <c r="E7" s="162"/>
      <c r="F7" s="162"/>
      <c r="G7" s="162"/>
      <c r="H7" s="162"/>
    </row>
    <row r="8" spans="2:8">
      <c r="B8" s="107" t="s">
        <v>12733</v>
      </c>
      <c r="C8" s="135" t="s">
        <v>12734</v>
      </c>
      <c r="D8" s="107" t="s">
        <v>23</v>
      </c>
      <c r="E8" s="107" t="s">
        <v>25</v>
      </c>
      <c r="F8" s="107" t="s">
        <v>24</v>
      </c>
      <c r="G8" s="107" t="s">
        <v>12735</v>
      </c>
      <c r="H8" s="107" t="s">
        <v>27</v>
      </c>
    </row>
    <row r="9" spans="2:8">
      <c r="B9" s="108"/>
      <c r="C9" s="136"/>
      <c r="D9" s="108"/>
      <c r="E9" s="108"/>
      <c r="F9" s="108"/>
      <c r="G9" s="108"/>
      <c r="H9" s="108"/>
    </row>
    <row r="10" spans="2:8">
      <c r="B10" s="109"/>
      <c r="C10" s="137"/>
      <c r="D10" s="109"/>
      <c r="E10" s="109"/>
      <c r="F10" s="109"/>
      <c r="G10" s="109"/>
      <c r="H10" s="109"/>
    </row>
    <row r="11" spans="2:8">
      <c r="B11" s="163">
        <f>COUNTA([1]BANCOS!B11:B34)</f>
        <v>24</v>
      </c>
      <c r="C11" s="164" t="s">
        <v>12736</v>
      </c>
      <c r="D11" s="165">
        <f>+[1]BANCOS!C35</f>
        <v>41665888783.050003</v>
      </c>
      <c r="E11" s="165">
        <f>+[1]BANCOS!D35</f>
        <v>13376689</v>
      </c>
      <c r="F11" s="165">
        <f>+[1]BANCOS!I35</f>
        <v>14614478806.510002</v>
      </c>
      <c r="G11" s="165">
        <f>+[1]BANCOS!F35</f>
        <v>13237776</v>
      </c>
      <c r="H11" s="166">
        <f>+G11/E11</f>
        <v>0.98961529269313209</v>
      </c>
    </row>
    <row r="12" spans="2:8">
      <c r="B12" s="167">
        <v>24</v>
      </c>
      <c r="C12" s="168" t="s">
        <v>0</v>
      </c>
      <c r="D12" s="169">
        <f>+D11</f>
        <v>41665888783.050003</v>
      </c>
      <c r="E12" s="169">
        <f t="shared" ref="E12:G12" si="0">+E11</f>
        <v>13376689</v>
      </c>
      <c r="F12" s="169">
        <f t="shared" si="0"/>
        <v>14614478806.510002</v>
      </c>
      <c r="G12" s="169">
        <f t="shared" si="0"/>
        <v>13237776</v>
      </c>
      <c r="H12" s="170">
        <f>+H11</f>
        <v>0.98961529269313209</v>
      </c>
    </row>
    <row r="13" spans="2:8">
      <c r="B13" s="171"/>
      <c r="C13" s="172" t="s">
        <v>12737</v>
      </c>
      <c r="D13" s="173"/>
      <c r="E13" s="174">
        <v>2516650357.8600001</v>
      </c>
      <c r="H13" s="175"/>
    </row>
    <row r="14" spans="2:8">
      <c r="B14" s="157" t="s">
        <v>12738</v>
      </c>
    </row>
    <row r="15" spans="2:8">
      <c r="B15" s="176" t="s">
        <v>12739</v>
      </c>
    </row>
    <row r="16" spans="2:8">
      <c r="B16" s="171" t="s">
        <v>12740</v>
      </c>
    </row>
    <row r="17" spans="2:2">
      <c r="B17" s="171"/>
    </row>
    <row r="18" spans="2:2">
      <c r="B18" s="171"/>
    </row>
    <row r="19" spans="2:2">
      <c r="B19" s="157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21" sqref="C21"/>
    </sheetView>
  </sheetViews>
  <sheetFormatPr baseColWidth="10" defaultRowHeight="14.4"/>
  <cols>
    <col min="1" max="1" width="16.44140625" style="19" customWidth="1"/>
    <col min="2" max="2" width="23.5546875" style="19" customWidth="1"/>
    <col min="3" max="3" width="16.6640625" style="19" customWidth="1"/>
    <col min="4" max="4" width="12.109375" style="19" bestFit="1" customWidth="1"/>
    <col min="5" max="5" width="15.5546875" style="19" bestFit="1" customWidth="1"/>
    <col min="6" max="6" width="12.5546875" style="19" customWidth="1"/>
    <col min="7" max="7" width="15.5546875" style="19" bestFit="1" customWidth="1"/>
    <col min="8" max="8" width="11.5546875" style="19" bestFit="1" customWidth="1"/>
    <col min="9" max="9" width="15.88671875" style="19" customWidth="1"/>
    <col min="10" max="10" width="16" style="19" customWidth="1"/>
    <col min="11" max="16384" width="11.5546875" style="19"/>
  </cols>
  <sheetData>
    <row r="2" spans="2:11" ht="15.6" customHeight="1">
      <c r="B2" s="139" t="s">
        <v>12275</v>
      </c>
      <c r="C2" s="139"/>
      <c r="D2" s="139"/>
      <c r="E2" s="139"/>
      <c r="F2" s="139"/>
      <c r="G2" s="139"/>
      <c r="H2" s="139"/>
      <c r="I2" s="139"/>
      <c r="J2" s="139"/>
    </row>
    <row r="3" spans="2:11" ht="14.4" customHeight="1">
      <c r="B3" s="140" t="s">
        <v>4</v>
      </c>
      <c r="C3" s="140"/>
      <c r="D3" s="140"/>
      <c r="E3" s="140"/>
      <c r="F3" s="140"/>
      <c r="G3" s="140"/>
      <c r="H3" s="140"/>
      <c r="I3" s="140"/>
      <c r="J3" s="140"/>
    </row>
    <row r="4" spans="2:11">
      <c r="B4" s="140" t="s">
        <v>12728</v>
      </c>
      <c r="C4" s="140"/>
      <c r="D4" s="140"/>
      <c r="E4" s="140"/>
      <c r="F4" s="140"/>
      <c r="G4" s="140"/>
      <c r="H4" s="140"/>
      <c r="I4" s="140"/>
      <c r="J4" s="140"/>
    </row>
    <row r="5" spans="2:11" ht="14.4" customHeight="1">
      <c r="B5" s="141" t="s">
        <v>26</v>
      </c>
      <c r="C5" s="141"/>
      <c r="D5" s="141"/>
      <c r="E5" s="141"/>
      <c r="F5" s="141"/>
      <c r="G5" s="141"/>
      <c r="H5" s="141"/>
      <c r="I5" s="141"/>
      <c r="J5" s="141"/>
    </row>
    <row r="6" spans="2:11">
      <c r="B6" s="142" t="s">
        <v>10</v>
      </c>
      <c r="C6" s="142"/>
      <c r="D6" s="143"/>
      <c r="E6" s="143"/>
      <c r="F6" s="143"/>
      <c r="G6" s="143"/>
      <c r="H6" s="143"/>
      <c r="I6" s="143"/>
      <c r="J6" s="143"/>
    </row>
    <row r="7" spans="2:11">
      <c r="B7" s="144"/>
      <c r="C7" s="144"/>
      <c r="D7" s="143"/>
      <c r="E7" s="143"/>
      <c r="F7" s="143"/>
      <c r="G7" s="143"/>
      <c r="H7" s="143"/>
      <c r="I7" s="143"/>
      <c r="J7" s="143"/>
    </row>
    <row r="8" spans="2:11" ht="14.4" customHeight="1">
      <c r="B8" s="107" t="s">
        <v>12736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 ht="15" customHeight="1">
      <c r="B9" s="108"/>
      <c r="C9" s="108"/>
      <c r="D9" s="108"/>
      <c r="E9" s="109" t="s">
        <v>12741</v>
      </c>
      <c r="F9" s="109"/>
      <c r="G9" s="109" t="s">
        <v>12742</v>
      </c>
      <c r="H9" s="109"/>
      <c r="I9" s="108" t="s">
        <v>24</v>
      </c>
      <c r="J9" s="107" t="s">
        <v>27</v>
      </c>
    </row>
    <row r="10" spans="2:11" ht="48.75" customHeight="1">
      <c r="B10" s="109"/>
      <c r="C10" s="109"/>
      <c r="D10" s="109"/>
      <c r="E10" s="93" t="s">
        <v>1</v>
      </c>
      <c r="F10" s="93" t="s">
        <v>2</v>
      </c>
      <c r="G10" s="93" t="s">
        <v>3</v>
      </c>
      <c r="H10" s="93" t="s">
        <v>2</v>
      </c>
      <c r="I10" s="109"/>
      <c r="J10" s="108"/>
      <c r="K10" s="145"/>
    </row>
    <row r="11" spans="2:11">
      <c r="B11" s="138" t="s">
        <v>5</v>
      </c>
      <c r="C11" s="146">
        <v>11622975866.16</v>
      </c>
      <c r="D11" s="146">
        <v>5280283</v>
      </c>
      <c r="E11" s="146">
        <v>3863200614.5700002</v>
      </c>
      <c r="F11" s="146">
        <v>5240685</v>
      </c>
      <c r="G11" s="146">
        <v>1267136000</v>
      </c>
      <c r="H11" s="146">
        <v>39598</v>
      </c>
      <c r="I11" s="147">
        <v>5130336614.5699997</v>
      </c>
      <c r="J11" s="148">
        <f>F11/D11</f>
        <v>0.99250078073466896</v>
      </c>
    </row>
    <row r="12" spans="2:11" ht="15">
      <c r="B12" s="138" t="s">
        <v>12743</v>
      </c>
      <c r="C12" s="149">
        <v>4923975073.5500002</v>
      </c>
      <c r="D12" s="149">
        <v>960599</v>
      </c>
      <c r="E12" s="149">
        <v>1201483892.75</v>
      </c>
      <c r="F12" s="149">
        <v>940066</v>
      </c>
      <c r="G12" s="149">
        <v>668925254.16999996</v>
      </c>
      <c r="H12" s="149">
        <v>20533</v>
      </c>
      <c r="I12" s="150">
        <v>1870409146.9200001</v>
      </c>
      <c r="J12" s="151">
        <f>F12/D12</f>
        <v>0.97862479557026394</v>
      </c>
    </row>
    <row r="13" spans="2:11">
      <c r="B13" s="138" t="s">
        <v>12744</v>
      </c>
      <c r="C13" s="149">
        <v>5197284047.6400003</v>
      </c>
      <c r="D13" s="149">
        <v>2063586</v>
      </c>
      <c r="E13" s="149">
        <v>1090505827.3699999</v>
      </c>
      <c r="F13" s="149">
        <v>2049430</v>
      </c>
      <c r="G13" s="149">
        <v>452992000</v>
      </c>
      <c r="H13" s="149">
        <v>14156</v>
      </c>
      <c r="I13" s="150">
        <v>1543497827.3699999</v>
      </c>
      <c r="J13" s="151">
        <f>F13/D13</f>
        <v>0.99314009689928118</v>
      </c>
    </row>
    <row r="14" spans="2:11">
      <c r="B14" s="152" t="s">
        <v>62</v>
      </c>
      <c r="C14" s="149">
        <v>5032912582.5699997</v>
      </c>
      <c r="D14" s="149">
        <v>1841955</v>
      </c>
      <c r="E14" s="149">
        <v>1183539201.21</v>
      </c>
      <c r="F14" s="149">
        <v>1825827</v>
      </c>
      <c r="G14" s="149">
        <v>516096000</v>
      </c>
      <c r="H14" s="149">
        <v>16128</v>
      </c>
      <c r="I14" s="150">
        <v>1699635201.21</v>
      </c>
      <c r="J14" s="151">
        <f t="shared" ref="J14:J33" si="0">F14/D14</f>
        <v>0.99124408576756762</v>
      </c>
    </row>
    <row r="15" spans="2:11">
      <c r="B15" s="138" t="s">
        <v>12745</v>
      </c>
      <c r="C15" s="153">
        <v>3630680627.6399999</v>
      </c>
      <c r="D15" s="153">
        <v>615538</v>
      </c>
      <c r="E15" s="153">
        <v>582031060.82000005</v>
      </c>
      <c r="F15" s="153">
        <v>605592</v>
      </c>
      <c r="G15" s="153">
        <v>318272000</v>
      </c>
      <c r="H15" s="153">
        <v>9946</v>
      </c>
      <c r="I15" s="150">
        <v>900303060.82000005</v>
      </c>
      <c r="J15" s="151">
        <f t="shared" si="0"/>
        <v>0.98384177743697387</v>
      </c>
    </row>
    <row r="16" spans="2:11">
      <c r="B16" s="152" t="s">
        <v>12746</v>
      </c>
      <c r="C16" s="149">
        <v>3477454976.1799998</v>
      </c>
      <c r="D16" s="149">
        <v>528102</v>
      </c>
      <c r="E16" s="149">
        <v>484665186.10000002</v>
      </c>
      <c r="F16" s="149">
        <v>518617</v>
      </c>
      <c r="G16" s="149">
        <v>303520000</v>
      </c>
      <c r="H16" s="149">
        <v>9485</v>
      </c>
      <c r="I16" s="150">
        <v>788185186.10000002</v>
      </c>
      <c r="J16" s="151">
        <f t="shared" si="0"/>
        <v>0.98203945449932017</v>
      </c>
    </row>
    <row r="17" spans="2:10">
      <c r="B17" s="152" t="s">
        <v>12747</v>
      </c>
      <c r="C17" s="149">
        <v>2043191514.5899999</v>
      </c>
      <c r="D17" s="149">
        <v>498309</v>
      </c>
      <c r="E17" s="149">
        <v>497386203.79000002</v>
      </c>
      <c r="F17" s="149">
        <v>490482</v>
      </c>
      <c r="G17" s="149">
        <v>250464000</v>
      </c>
      <c r="H17" s="149">
        <v>7827</v>
      </c>
      <c r="I17" s="150">
        <v>747850203.78999996</v>
      </c>
      <c r="J17" s="151">
        <f t="shared" si="0"/>
        <v>0.98429287851513825</v>
      </c>
    </row>
    <row r="18" spans="2:10">
      <c r="B18" s="138" t="s">
        <v>63</v>
      </c>
      <c r="C18" s="149">
        <v>837429303.87</v>
      </c>
      <c r="D18" s="149">
        <v>228867</v>
      </c>
      <c r="E18" s="149">
        <v>211493287.5</v>
      </c>
      <c r="F18" s="149">
        <v>225367</v>
      </c>
      <c r="G18" s="149">
        <v>112000000</v>
      </c>
      <c r="H18" s="149">
        <v>3500</v>
      </c>
      <c r="I18" s="150">
        <v>323493287.5</v>
      </c>
      <c r="J18" s="151">
        <f t="shared" si="0"/>
        <v>0.98470727540449254</v>
      </c>
    </row>
    <row r="19" spans="2:10">
      <c r="B19" s="138" t="s">
        <v>12748</v>
      </c>
      <c r="C19" s="149">
        <v>872804371.92999995</v>
      </c>
      <c r="D19" s="149">
        <v>201999</v>
      </c>
      <c r="E19" s="149">
        <v>259595296.99000001</v>
      </c>
      <c r="F19" s="149">
        <v>198797</v>
      </c>
      <c r="G19" s="149">
        <v>102464000</v>
      </c>
      <c r="H19" s="149">
        <v>3202</v>
      </c>
      <c r="I19" s="150">
        <v>362059296.99000001</v>
      </c>
      <c r="J19" s="151">
        <f t="shared" si="0"/>
        <v>0.98414843637839788</v>
      </c>
    </row>
    <row r="20" spans="2:10">
      <c r="B20" s="138" t="s">
        <v>12749</v>
      </c>
      <c r="C20" s="149">
        <v>1172889321.1099999</v>
      </c>
      <c r="D20" s="149">
        <v>142145</v>
      </c>
      <c r="E20" s="149">
        <v>114073721.72</v>
      </c>
      <c r="F20" s="149">
        <v>137177</v>
      </c>
      <c r="G20" s="149">
        <v>158976000</v>
      </c>
      <c r="H20" s="149">
        <v>4968</v>
      </c>
      <c r="I20" s="150">
        <v>273049721.72000003</v>
      </c>
      <c r="J20" s="151">
        <f t="shared" si="0"/>
        <v>0.9650497731189982</v>
      </c>
    </row>
    <row r="21" spans="2:10">
      <c r="B21" s="152" t="s">
        <v>64</v>
      </c>
      <c r="C21" s="149">
        <v>601092366.54999995</v>
      </c>
      <c r="D21" s="149">
        <v>195131</v>
      </c>
      <c r="E21" s="149">
        <v>210747871.38999999</v>
      </c>
      <c r="F21" s="149">
        <v>192044</v>
      </c>
      <c r="G21" s="149">
        <v>98784000</v>
      </c>
      <c r="H21" s="149">
        <v>3087</v>
      </c>
      <c r="I21" s="150">
        <v>309531871.38999999</v>
      </c>
      <c r="J21" s="151">
        <f t="shared" si="0"/>
        <v>0.98417985865905466</v>
      </c>
    </row>
    <row r="22" spans="2:10">
      <c r="B22" s="152" t="s">
        <v>12750</v>
      </c>
      <c r="C22" s="149">
        <v>426079959.41000003</v>
      </c>
      <c r="D22" s="149">
        <v>147595</v>
      </c>
      <c r="E22" s="149">
        <v>118284581.09</v>
      </c>
      <c r="F22" s="149">
        <v>145447</v>
      </c>
      <c r="G22" s="149">
        <v>68736000</v>
      </c>
      <c r="H22" s="149">
        <v>2148</v>
      </c>
      <c r="I22" s="150">
        <v>187020581.09</v>
      </c>
      <c r="J22" s="151">
        <f t="shared" si="0"/>
        <v>0.98544666147227211</v>
      </c>
    </row>
    <row r="23" spans="2:10">
      <c r="B23" s="138" t="s">
        <v>12751</v>
      </c>
      <c r="C23" s="149">
        <v>164551408.28999999</v>
      </c>
      <c r="D23" s="149">
        <v>345423</v>
      </c>
      <c r="E23" s="149">
        <v>144066026.16</v>
      </c>
      <c r="F23" s="149">
        <v>345418</v>
      </c>
      <c r="G23" s="149">
        <v>160000</v>
      </c>
      <c r="H23" s="149">
        <v>5</v>
      </c>
      <c r="I23" s="150">
        <v>144226026.16</v>
      </c>
      <c r="J23" s="151">
        <f>F23/D23</f>
        <v>0.99998552499399285</v>
      </c>
    </row>
    <row r="24" spans="2:10">
      <c r="B24" s="152" t="s">
        <v>12752</v>
      </c>
      <c r="C24" s="149">
        <v>179730321.97</v>
      </c>
      <c r="D24" s="149">
        <v>91064</v>
      </c>
      <c r="E24" s="149">
        <v>50196231.450000003</v>
      </c>
      <c r="F24" s="149">
        <v>90533</v>
      </c>
      <c r="G24" s="149">
        <v>16992000</v>
      </c>
      <c r="H24" s="149">
        <v>531</v>
      </c>
      <c r="I24" s="150">
        <v>67188231.450000003</v>
      </c>
      <c r="J24" s="151">
        <f t="shared" si="0"/>
        <v>0.99416893613282964</v>
      </c>
    </row>
    <row r="25" spans="2:10">
      <c r="B25" s="138" t="s">
        <v>12753</v>
      </c>
      <c r="C25" s="149">
        <v>357939269.25999999</v>
      </c>
      <c r="D25" s="149">
        <v>40525</v>
      </c>
      <c r="E25" s="149">
        <v>47823015.270000003</v>
      </c>
      <c r="F25" s="149">
        <v>39364</v>
      </c>
      <c r="G25" s="149">
        <v>37152000</v>
      </c>
      <c r="H25" s="149">
        <v>1161</v>
      </c>
      <c r="I25" s="150">
        <v>84975015.269999996</v>
      </c>
      <c r="J25" s="151">
        <f t="shared" si="0"/>
        <v>0.97135101789019129</v>
      </c>
    </row>
    <row r="26" spans="2:10">
      <c r="B26" s="152" t="s">
        <v>12754</v>
      </c>
      <c r="C26" s="149">
        <v>269173685.44</v>
      </c>
      <c r="D26" s="149">
        <v>10807</v>
      </c>
      <c r="E26" s="149">
        <v>15321789.92</v>
      </c>
      <c r="F26" s="149">
        <v>10174</v>
      </c>
      <c r="G26" s="149">
        <v>20256000</v>
      </c>
      <c r="H26" s="149">
        <v>633</v>
      </c>
      <c r="I26" s="150">
        <v>35577789.920000002</v>
      </c>
      <c r="J26" s="151">
        <f t="shared" si="0"/>
        <v>0.94142685296567041</v>
      </c>
    </row>
    <row r="27" spans="2:10">
      <c r="B27" s="152" t="s">
        <v>12755</v>
      </c>
      <c r="C27" s="149">
        <v>66027614.170000002</v>
      </c>
      <c r="D27" s="149">
        <v>45544</v>
      </c>
      <c r="E27" s="149">
        <v>15695508.35</v>
      </c>
      <c r="F27" s="149">
        <v>45062</v>
      </c>
      <c r="G27" s="149">
        <v>15424000</v>
      </c>
      <c r="H27" s="149">
        <v>482</v>
      </c>
      <c r="I27" s="150">
        <v>31119508.350000001</v>
      </c>
      <c r="J27" s="151">
        <f t="shared" si="0"/>
        <v>0.98941682768311967</v>
      </c>
    </row>
    <row r="28" spans="2:10">
      <c r="B28" s="152" t="s">
        <v>12756</v>
      </c>
      <c r="C28" s="149">
        <v>45664078.899999999</v>
      </c>
      <c r="D28" s="149">
        <v>31453</v>
      </c>
      <c r="E28" s="149">
        <v>23412761.870000001</v>
      </c>
      <c r="F28" s="149">
        <v>31226</v>
      </c>
      <c r="G28" s="149">
        <v>7264000</v>
      </c>
      <c r="H28" s="149">
        <v>227</v>
      </c>
      <c r="I28" s="150">
        <v>30676761.870000001</v>
      </c>
      <c r="J28" s="151">
        <f t="shared" si="0"/>
        <v>0.99278288239595591</v>
      </c>
    </row>
    <row r="29" spans="2:10">
      <c r="B29" s="152" t="s">
        <v>12757</v>
      </c>
      <c r="C29" s="149">
        <v>52796328.340000004</v>
      </c>
      <c r="D29" s="149">
        <v>35631</v>
      </c>
      <c r="E29" s="149">
        <v>15333441.59</v>
      </c>
      <c r="F29" s="149">
        <v>35252</v>
      </c>
      <c r="G29" s="149">
        <v>12128000</v>
      </c>
      <c r="H29" s="149">
        <v>379</v>
      </c>
      <c r="I29" s="150">
        <v>27461441.59</v>
      </c>
      <c r="J29" s="151">
        <f t="shared" si="0"/>
        <v>0.9893631949706716</v>
      </c>
    </row>
    <row r="30" spans="2:10">
      <c r="B30" s="152" t="s">
        <v>12758</v>
      </c>
      <c r="C30" s="149">
        <v>26392393.27</v>
      </c>
      <c r="D30" s="149">
        <v>6201</v>
      </c>
      <c r="E30" s="149">
        <v>5926416.9400000004</v>
      </c>
      <c r="F30" s="149">
        <v>6059</v>
      </c>
      <c r="G30" s="149">
        <v>4544000</v>
      </c>
      <c r="H30" s="149">
        <v>142</v>
      </c>
      <c r="I30" s="150">
        <v>10470416.939999999</v>
      </c>
      <c r="J30" s="151">
        <f t="shared" si="0"/>
        <v>0.97710046766650538</v>
      </c>
    </row>
    <row r="31" spans="2:10">
      <c r="B31" s="152" t="s">
        <v>12759</v>
      </c>
      <c r="C31" s="149">
        <v>595224801.79999995</v>
      </c>
      <c r="D31" s="149">
        <v>484</v>
      </c>
      <c r="E31" s="149">
        <v>1005209.45</v>
      </c>
      <c r="F31" s="149">
        <v>111</v>
      </c>
      <c r="G31" s="149">
        <v>11936000</v>
      </c>
      <c r="H31" s="149">
        <v>373</v>
      </c>
      <c r="I31" s="150">
        <v>12941209.449999999</v>
      </c>
      <c r="J31" s="151">
        <f t="shared" si="0"/>
        <v>0.22933884297520662</v>
      </c>
    </row>
    <row r="32" spans="2:10">
      <c r="B32" s="138" t="s">
        <v>12760</v>
      </c>
      <c r="C32" s="149">
        <v>17637113.170000002</v>
      </c>
      <c r="D32" s="149">
        <v>15573</v>
      </c>
      <c r="E32" s="149">
        <v>7918132.29</v>
      </c>
      <c r="F32" s="149">
        <v>15489</v>
      </c>
      <c r="G32" s="149">
        <v>2688000</v>
      </c>
      <c r="H32" s="149">
        <v>84</v>
      </c>
      <c r="I32" s="150">
        <v>10606132.289999999</v>
      </c>
      <c r="J32" s="151">
        <f t="shared" si="0"/>
        <v>0.99460604893084181</v>
      </c>
    </row>
    <row r="33" spans="2:10">
      <c r="B33" s="152" t="s">
        <v>12761</v>
      </c>
      <c r="C33" s="149">
        <v>20847669.350000001</v>
      </c>
      <c r="D33" s="149">
        <v>45156</v>
      </c>
      <c r="E33" s="149">
        <v>7945311.2199999997</v>
      </c>
      <c r="F33" s="149">
        <v>45061</v>
      </c>
      <c r="G33" s="149">
        <v>3040000</v>
      </c>
      <c r="H33" s="149">
        <v>95</v>
      </c>
      <c r="I33" s="150">
        <v>10985311.220000001</v>
      </c>
      <c r="J33" s="151">
        <f t="shared" si="0"/>
        <v>0.99789618212419173</v>
      </c>
    </row>
    <row r="34" spans="2:10">
      <c r="B34" s="138" t="s">
        <v>12762</v>
      </c>
      <c r="C34" s="149">
        <v>31134087.890000001</v>
      </c>
      <c r="D34" s="149">
        <v>4719</v>
      </c>
      <c r="E34" s="149">
        <v>5742962.5300000003</v>
      </c>
      <c r="F34" s="149">
        <v>4496</v>
      </c>
      <c r="G34" s="149">
        <v>7136000</v>
      </c>
      <c r="H34" s="149">
        <v>223</v>
      </c>
      <c r="I34" s="150">
        <v>12878962.529999999</v>
      </c>
      <c r="J34" s="151">
        <f>F34/D34</f>
        <v>0.95274422547149817</v>
      </c>
    </row>
    <row r="35" spans="2:10">
      <c r="B35" s="154" t="s">
        <v>0</v>
      </c>
      <c r="C35" s="155">
        <f>SUM(C11:C34)</f>
        <v>41665888783.050003</v>
      </c>
      <c r="D35" s="155">
        <f t="shared" ref="D35:J35" si="1">SUM(D11:D34)</f>
        <v>13376689</v>
      </c>
      <c r="E35" s="155">
        <f t="shared" si="1"/>
        <v>10157393552.340004</v>
      </c>
      <c r="F35" s="155">
        <f t="shared" si="1"/>
        <v>13237776</v>
      </c>
      <c r="G35" s="155">
        <f t="shared" si="1"/>
        <v>4457085254.1700001</v>
      </c>
      <c r="H35" s="155">
        <f t="shared" si="1"/>
        <v>138913</v>
      </c>
      <c r="I35" s="155">
        <f t="shared" si="1"/>
        <v>14614478806.510002</v>
      </c>
      <c r="J35" s="156">
        <f>F35/D35</f>
        <v>0.98961529269313209</v>
      </c>
    </row>
    <row r="36" spans="2:10">
      <c r="B36" s="157"/>
      <c r="C36" s="158"/>
      <c r="D36" s="159"/>
      <c r="E36" s="158"/>
      <c r="F36" s="159"/>
      <c r="G36" s="158"/>
      <c r="H36" s="159"/>
      <c r="I36" s="158"/>
      <c r="J36" s="160"/>
    </row>
    <row r="37" spans="2:10">
      <c r="B37" s="157" t="s">
        <v>12738</v>
      </c>
      <c r="I37" s="161"/>
    </row>
    <row r="38" spans="2:10">
      <c r="B38" s="157" t="s">
        <v>12763</v>
      </c>
      <c r="C38" s="161"/>
      <c r="D38" s="161"/>
      <c r="E38" s="161"/>
      <c r="F38" s="161"/>
      <c r="G38" s="161"/>
      <c r="H38" s="161"/>
      <c r="I38" s="161"/>
    </row>
    <row r="39" spans="2:10">
      <c r="B39" s="157"/>
      <c r="C39" s="161"/>
      <c r="D39" s="161"/>
      <c r="E39" s="161"/>
      <c r="F39" s="161"/>
      <c r="G39" s="161"/>
      <c r="H39" s="161"/>
      <c r="I39" s="161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style="27" customWidth="1"/>
    <col min="2" max="2" width="13.33203125" style="27" customWidth="1"/>
    <col min="3" max="3" width="17.6640625" style="27" customWidth="1"/>
    <col min="4" max="4" width="20.44140625" style="27" customWidth="1"/>
    <col min="5" max="5" width="17.6640625" style="27" customWidth="1"/>
    <col min="6" max="6" width="16.109375" style="27" customWidth="1"/>
    <col min="7" max="7" width="16.44140625" style="27" customWidth="1"/>
    <col min="8" max="8" width="16.33203125" style="27" customWidth="1"/>
    <col min="9" max="9" width="14.88671875" style="27" customWidth="1"/>
    <col min="10" max="16384" width="11.5546875" style="27"/>
  </cols>
  <sheetData>
    <row r="2" spans="2:10" ht="15.75" customHeight="1">
      <c r="B2" s="114" t="s">
        <v>6</v>
      </c>
      <c r="C2" s="114"/>
      <c r="D2" s="114"/>
      <c r="E2" s="114"/>
      <c r="F2" s="114"/>
      <c r="G2" s="114"/>
      <c r="H2" s="114"/>
    </row>
    <row r="3" spans="2:10">
      <c r="B3" s="115" t="s">
        <v>4</v>
      </c>
      <c r="C3" s="115"/>
      <c r="D3" s="115"/>
      <c r="E3" s="115"/>
      <c r="F3" s="115"/>
      <c r="G3" s="115"/>
      <c r="H3" s="115"/>
    </row>
    <row r="4" spans="2:10" ht="15" customHeight="1">
      <c r="B4" s="115" t="s">
        <v>12728</v>
      </c>
      <c r="C4" s="115"/>
      <c r="D4" s="115"/>
      <c r="E4" s="115"/>
      <c r="F4" s="115"/>
      <c r="G4" s="115"/>
      <c r="H4" s="115"/>
    </row>
    <row r="5" spans="2:10">
      <c r="B5" s="116" t="s">
        <v>20</v>
      </c>
      <c r="C5" s="116"/>
      <c r="D5" s="116"/>
      <c r="E5" s="116"/>
      <c r="F5" s="116"/>
      <c r="G5" s="116"/>
      <c r="H5" s="116"/>
    </row>
    <row r="6" spans="2:10">
      <c r="B6" s="117" t="s">
        <v>10</v>
      </c>
      <c r="C6" s="117"/>
      <c r="D6" s="92"/>
      <c r="E6" s="92"/>
      <c r="F6" s="92"/>
      <c r="G6" s="92"/>
    </row>
    <row r="7" spans="2:10">
      <c r="B7" s="92"/>
      <c r="C7" s="92"/>
      <c r="D7" s="92"/>
      <c r="E7" s="92"/>
      <c r="F7" s="92"/>
      <c r="G7" s="92"/>
    </row>
    <row r="8" spans="2:10" ht="15" customHeight="1">
      <c r="B8" s="107" t="s">
        <v>11366</v>
      </c>
      <c r="C8" s="107" t="s">
        <v>11</v>
      </c>
      <c r="D8" s="107" t="s">
        <v>23</v>
      </c>
      <c r="E8" s="107" t="s">
        <v>35</v>
      </c>
      <c r="F8" s="107" t="s">
        <v>11368</v>
      </c>
      <c r="G8" s="107" t="s">
        <v>12437</v>
      </c>
      <c r="H8" s="107" t="s">
        <v>22</v>
      </c>
      <c r="I8" s="107" t="s">
        <v>27</v>
      </c>
    </row>
    <row r="9" spans="2:10">
      <c r="B9" s="108"/>
      <c r="C9" s="108"/>
      <c r="D9" s="108"/>
      <c r="E9" s="108"/>
      <c r="F9" s="108"/>
      <c r="G9" s="108"/>
      <c r="H9" s="108"/>
      <c r="I9" s="108"/>
    </row>
    <row r="10" spans="2:10" ht="15" customHeight="1">
      <c r="B10" s="109"/>
      <c r="C10" s="109"/>
      <c r="D10" s="109"/>
      <c r="E10" s="109"/>
      <c r="F10" s="109"/>
      <c r="G10" s="109"/>
      <c r="H10" s="108"/>
      <c r="I10" s="109"/>
    </row>
    <row r="11" spans="2:10">
      <c r="B11" s="13">
        <f>+COUNTA('SEGMENTO 1'!$B$11:$B$53)+COUNTA('SEGMENTO 1'!$B$55:$B$58)</f>
        <v>47</v>
      </c>
      <c r="C11" s="13">
        <v>1</v>
      </c>
      <c r="D11" s="81">
        <f>+'SEGMENTO 1'!C60</f>
        <v>17134477711.700001</v>
      </c>
      <c r="E11" s="81">
        <f>+'SEGMENTO 1'!D60</f>
        <v>7865510</v>
      </c>
      <c r="F11" s="81">
        <f>+'SEGMENTO 1'!I60</f>
        <v>9666168338.7400017</v>
      </c>
      <c r="G11" s="83">
        <f>+'SEGMENTO 1'!F60</f>
        <v>7761638</v>
      </c>
      <c r="H11" s="82">
        <f>+F11/D11</f>
        <v>0.56413556931120312</v>
      </c>
      <c r="I11" s="88">
        <f>+G11/E11</f>
        <v>0.98679399047232796</v>
      </c>
      <c r="J11" s="55"/>
    </row>
    <row r="12" spans="2:10">
      <c r="B12" s="14">
        <f>+COUNTA('SEGMENTO 2'!B11:B59)</f>
        <v>49</v>
      </c>
      <c r="C12" s="14">
        <v>2</v>
      </c>
      <c r="D12" s="28">
        <f>+'SEGMENTO 2'!C60</f>
        <v>1529087196.5400007</v>
      </c>
      <c r="E12" s="28">
        <f>+'SEGMENTO 2'!D60</f>
        <v>1400579</v>
      </c>
      <c r="F12" s="28">
        <f>+'SEGMENTO 2'!I60</f>
        <v>721093391.68999994</v>
      </c>
      <c r="G12" s="84">
        <f>+'SEGMENTO 2'!F60</f>
        <v>1373742</v>
      </c>
      <c r="H12" s="62">
        <f t="shared" ref="H12:I15" si="0">+F12/D12</f>
        <v>0.47158421921371196</v>
      </c>
      <c r="I12" s="89">
        <f t="shared" si="0"/>
        <v>0.98083863887720724</v>
      </c>
      <c r="J12" s="55"/>
    </row>
    <row r="13" spans="2:10">
      <c r="B13" s="14">
        <f>+COUNTA('SEGMENTO 3'!B11:B101)</f>
        <v>91</v>
      </c>
      <c r="C13" s="14">
        <v>3</v>
      </c>
      <c r="D13" s="28">
        <f>+'SEGMENTO 3'!C102</f>
        <v>799560930.20000029</v>
      </c>
      <c r="E13" s="28">
        <f>+'SEGMENTO 3'!D102</f>
        <v>860754</v>
      </c>
      <c r="F13" s="28">
        <f>+'SEGMENTO 3'!I102</f>
        <v>275451986.33999991</v>
      </c>
      <c r="G13" s="85">
        <f>+'SEGMENTO 3'!F102</f>
        <v>832938</v>
      </c>
      <c r="H13" s="62">
        <f t="shared" si="0"/>
        <v>0.34450405958567659</v>
      </c>
      <c r="I13" s="89">
        <f t="shared" si="0"/>
        <v>0.96768414668999503</v>
      </c>
      <c r="J13" s="55"/>
    </row>
    <row r="14" spans="2:10">
      <c r="B14" s="14">
        <v>157</v>
      </c>
      <c r="C14" s="14">
        <v>4</v>
      </c>
      <c r="D14" s="28">
        <v>287284333.97999996</v>
      </c>
      <c r="E14" s="28">
        <v>491175</v>
      </c>
      <c r="F14" s="28">
        <v>69378171.189999968</v>
      </c>
      <c r="G14" s="84">
        <v>460535</v>
      </c>
      <c r="H14" s="62">
        <f t="shared" si="0"/>
        <v>0.24149653490966169</v>
      </c>
      <c r="I14" s="89">
        <f t="shared" si="0"/>
        <v>0.93761897490711055</v>
      </c>
      <c r="J14" s="55"/>
    </row>
    <row r="15" spans="2:10">
      <c r="B15" s="14">
        <v>111</v>
      </c>
      <c r="C15" s="14">
        <v>5</v>
      </c>
      <c r="D15" s="91">
        <v>37943895.729999997</v>
      </c>
      <c r="E15" s="28">
        <v>79370</v>
      </c>
      <c r="F15" s="28">
        <v>12266984.019999996</v>
      </c>
      <c r="G15" s="84">
        <v>74277</v>
      </c>
      <c r="H15" s="87">
        <f t="shared" si="0"/>
        <v>0.32329268737424915</v>
      </c>
      <c r="I15" s="90">
        <f t="shared" si="0"/>
        <v>0.93583217840493893</v>
      </c>
      <c r="J15" s="55"/>
    </row>
    <row r="16" spans="2:10">
      <c r="B16" s="15">
        <f>SUM(B11:B15)</f>
        <v>455</v>
      </c>
      <c r="C16" s="16" t="s">
        <v>0</v>
      </c>
      <c r="D16" s="29">
        <f>+SUM(D11:D15)</f>
        <v>19788354068.150002</v>
      </c>
      <c r="E16" s="29">
        <f t="shared" ref="E16:G16" si="1">+SUM(E11:E15)</f>
        <v>10697388</v>
      </c>
      <c r="F16" s="29">
        <f t="shared" si="1"/>
        <v>10744358871.980003</v>
      </c>
      <c r="G16" s="29">
        <f t="shared" si="1"/>
        <v>10503130</v>
      </c>
      <c r="H16" s="86">
        <f>+F16/D16</f>
        <v>0.54296374700882266</v>
      </c>
      <c r="I16" s="86">
        <f>+G16/E16</f>
        <v>0.98184061380217302</v>
      </c>
    </row>
    <row r="17" spans="2:8">
      <c r="B17" s="1"/>
      <c r="C17" s="110" t="s">
        <v>12273</v>
      </c>
      <c r="D17" s="111"/>
      <c r="E17" s="18">
        <v>676764381.75999999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12" t="s">
        <v>11367</v>
      </c>
      <c r="C21" s="112"/>
      <c r="D21" s="112"/>
      <c r="E21" s="112"/>
      <c r="F21" s="112"/>
      <c r="G21" s="112"/>
      <c r="H21" s="112"/>
    </row>
    <row r="22" spans="2:8">
      <c r="B22" s="113"/>
      <c r="C22" s="113"/>
      <c r="D22" s="113"/>
      <c r="E22" s="113"/>
      <c r="F22" s="113"/>
      <c r="G22" s="113"/>
      <c r="H22" s="113"/>
    </row>
    <row r="23" spans="2:8">
      <c r="D23" s="30"/>
      <c r="E23" s="30"/>
    </row>
  </sheetData>
  <mergeCells count="16">
    <mergeCell ref="I8:I10"/>
    <mergeCell ref="C17:D17"/>
    <mergeCell ref="B21:H21"/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showGridLines="0" zoomScale="90" zoomScaleNormal="90" workbookViewId="0">
      <pane xSplit="2" ySplit="10" topLeftCell="C48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+'CONSOLIDADO SFPS'!B4:H4</f>
        <v>Al 31 de agosto de 2022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53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 ht="24" customHeight="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 ht="30" customHeight="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>
      <c r="B11" s="6" t="s">
        <v>12445</v>
      </c>
      <c r="C11" s="7">
        <v>105447818.59999999</v>
      </c>
      <c r="D11" s="7">
        <v>90649</v>
      </c>
      <c r="E11" s="7">
        <v>31417523.260000002</v>
      </c>
      <c r="F11" s="7">
        <v>89885</v>
      </c>
      <c r="G11" s="7">
        <v>24448000</v>
      </c>
      <c r="H11" s="7">
        <v>764</v>
      </c>
      <c r="I11" s="7">
        <v>55865523.259999998</v>
      </c>
      <c r="J11" s="79">
        <f>+F11/D11</f>
        <v>0.99157188716919109</v>
      </c>
      <c r="K11" s="27"/>
    </row>
    <row r="12" spans="2:11">
      <c r="B12" s="6" t="s">
        <v>12446</v>
      </c>
      <c r="C12" s="7">
        <v>151487629.72</v>
      </c>
      <c r="D12" s="7">
        <v>77576</v>
      </c>
      <c r="E12" s="7">
        <v>61247010.060000002</v>
      </c>
      <c r="F12" s="7">
        <v>76439</v>
      </c>
      <c r="G12" s="7">
        <v>36384000</v>
      </c>
      <c r="H12" s="7">
        <v>1137</v>
      </c>
      <c r="I12" s="7">
        <v>97631010.060000002</v>
      </c>
      <c r="J12" s="79">
        <f t="shared" ref="J12:J53" si="0">+F12/D12</f>
        <v>0.98534340517685881</v>
      </c>
      <c r="K12" s="27"/>
    </row>
    <row r="13" spans="2:11">
      <c r="B13" s="6" t="s">
        <v>12438</v>
      </c>
      <c r="C13" s="7">
        <v>88216602.659999996</v>
      </c>
      <c r="D13" s="7">
        <v>27908</v>
      </c>
      <c r="E13" s="7">
        <v>26169430.260000002</v>
      </c>
      <c r="F13" s="7">
        <v>27182</v>
      </c>
      <c r="G13" s="7">
        <v>23232000</v>
      </c>
      <c r="H13" s="7">
        <v>726</v>
      </c>
      <c r="I13" s="7">
        <v>49401430.259999998</v>
      </c>
      <c r="J13" s="79">
        <f t="shared" si="0"/>
        <v>0.97398595384835884</v>
      </c>
      <c r="K13" s="27"/>
    </row>
    <row r="14" spans="2:11">
      <c r="B14" s="6" t="s">
        <v>12447</v>
      </c>
      <c r="C14" s="7">
        <v>2678217135.4400001</v>
      </c>
      <c r="D14" s="7">
        <v>1355421</v>
      </c>
      <c r="E14" s="7">
        <v>1092078004.7</v>
      </c>
      <c r="F14" s="7">
        <v>1336561</v>
      </c>
      <c r="G14" s="7">
        <v>603520000</v>
      </c>
      <c r="H14" s="7">
        <v>18860</v>
      </c>
      <c r="I14" s="7">
        <v>1695598004.7</v>
      </c>
      <c r="J14" s="79">
        <f t="shared" si="0"/>
        <v>0.98608550406109985</v>
      </c>
      <c r="K14" s="27"/>
    </row>
    <row r="15" spans="2:11">
      <c r="B15" s="6" t="s">
        <v>12448</v>
      </c>
      <c r="C15" s="7">
        <v>1121925249.77</v>
      </c>
      <c r="D15" s="7">
        <v>639307</v>
      </c>
      <c r="E15" s="7">
        <v>636157452.65999997</v>
      </c>
      <c r="F15" s="7">
        <v>632429</v>
      </c>
      <c r="G15" s="7">
        <v>220096000</v>
      </c>
      <c r="H15" s="7">
        <v>6878</v>
      </c>
      <c r="I15" s="7">
        <v>856253452.65999997</v>
      </c>
      <c r="J15" s="79">
        <f t="shared" si="0"/>
        <v>0.98924147553522801</v>
      </c>
      <c r="K15" s="27"/>
    </row>
    <row r="16" spans="2:11">
      <c r="B16" s="6" t="s">
        <v>12449</v>
      </c>
      <c r="C16" s="7">
        <v>190194318.81999999</v>
      </c>
      <c r="D16" s="7">
        <v>64323</v>
      </c>
      <c r="E16" s="7">
        <v>59431974.909999996</v>
      </c>
      <c r="F16" s="7">
        <v>62763</v>
      </c>
      <c r="G16" s="7">
        <v>50147551.600000001</v>
      </c>
      <c r="H16" s="7">
        <v>1560</v>
      </c>
      <c r="I16" s="7">
        <v>109579526.51000001</v>
      </c>
      <c r="J16" s="79">
        <f t="shared" si="0"/>
        <v>0.97574739984142533</v>
      </c>
      <c r="K16" s="27"/>
    </row>
    <row r="17" spans="2:11">
      <c r="B17" s="6" t="s">
        <v>12450</v>
      </c>
      <c r="C17" s="7">
        <v>195793694.15000001</v>
      </c>
      <c r="D17" s="7">
        <v>80881</v>
      </c>
      <c r="E17" s="7">
        <v>87953595</v>
      </c>
      <c r="F17" s="7">
        <v>79488</v>
      </c>
      <c r="G17" s="7">
        <v>44576000</v>
      </c>
      <c r="H17" s="7">
        <v>1393</v>
      </c>
      <c r="I17" s="7">
        <v>132529595</v>
      </c>
      <c r="J17" s="79">
        <f t="shared" si="0"/>
        <v>0.9827771664544207</v>
      </c>
      <c r="K17" s="27"/>
    </row>
    <row r="18" spans="2:11">
      <c r="B18" s="6" t="s">
        <v>12451</v>
      </c>
      <c r="C18" s="7">
        <v>346773586.08999997</v>
      </c>
      <c r="D18" s="7">
        <v>124714</v>
      </c>
      <c r="E18" s="7">
        <v>116905771.72</v>
      </c>
      <c r="F18" s="7">
        <v>122257</v>
      </c>
      <c r="G18" s="7">
        <v>78624000</v>
      </c>
      <c r="H18" s="7">
        <v>2457</v>
      </c>
      <c r="I18" s="7">
        <v>195529771.72</v>
      </c>
      <c r="J18" s="79">
        <f t="shared" si="0"/>
        <v>0.98029892393797002</v>
      </c>
      <c r="K18" s="27"/>
    </row>
    <row r="19" spans="2:11">
      <c r="B19" s="6" t="s">
        <v>12452</v>
      </c>
      <c r="C19" s="7">
        <v>291961413.07999998</v>
      </c>
      <c r="D19" s="7">
        <v>157482</v>
      </c>
      <c r="E19" s="7">
        <v>110437416.29000001</v>
      </c>
      <c r="F19" s="7">
        <v>155862</v>
      </c>
      <c r="G19" s="7">
        <v>51840000</v>
      </c>
      <c r="H19" s="7">
        <v>1620</v>
      </c>
      <c r="I19" s="7">
        <v>162277416.28999999</v>
      </c>
      <c r="J19" s="79">
        <f t="shared" si="0"/>
        <v>0.98971311006972229</v>
      </c>
      <c r="K19" s="27"/>
    </row>
    <row r="20" spans="2:11">
      <c r="B20" s="6" t="s">
        <v>12453</v>
      </c>
      <c r="C20" s="7">
        <v>280147227.93000001</v>
      </c>
      <c r="D20" s="7">
        <v>91447</v>
      </c>
      <c r="E20" s="7">
        <v>78143583.420000002</v>
      </c>
      <c r="F20" s="7">
        <v>90064</v>
      </c>
      <c r="G20" s="7">
        <v>44256000</v>
      </c>
      <c r="H20" s="7">
        <v>1383</v>
      </c>
      <c r="I20" s="7">
        <v>122399583.42</v>
      </c>
      <c r="J20" s="79">
        <f t="shared" si="0"/>
        <v>0.98487648583332421</v>
      </c>
      <c r="K20" s="27"/>
    </row>
    <row r="21" spans="2:11">
      <c r="B21" s="6" t="s">
        <v>12488</v>
      </c>
      <c r="C21" s="7">
        <v>79827525.569999993</v>
      </c>
      <c r="D21" s="7">
        <v>31659</v>
      </c>
      <c r="E21" s="7">
        <v>27123885.699999999</v>
      </c>
      <c r="F21" s="7">
        <v>31262</v>
      </c>
      <c r="G21" s="7">
        <v>12704000</v>
      </c>
      <c r="H21" s="7">
        <v>397</v>
      </c>
      <c r="I21" s="7">
        <v>39827885.700000003</v>
      </c>
      <c r="J21" s="79">
        <f t="shared" si="0"/>
        <v>0.98746012192425536</v>
      </c>
      <c r="K21" s="27"/>
    </row>
    <row r="22" spans="2:11">
      <c r="B22" s="6" t="s">
        <v>12454</v>
      </c>
      <c r="C22" s="7">
        <v>359866219.10000002</v>
      </c>
      <c r="D22" s="7">
        <v>162220</v>
      </c>
      <c r="E22" s="7">
        <v>131248206.26000001</v>
      </c>
      <c r="F22" s="7">
        <v>160750</v>
      </c>
      <c r="G22" s="7">
        <v>47040000</v>
      </c>
      <c r="H22" s="8">
        <v>1470</v>
      </c>
      <c r="I22" s="7">
        <v>178288206.25999999</v>
      </c>
      <c r="J22" s="79">
        <f t="shared" si="0"/>
        <v>0.99093823203057574</v>
      </c>
      <c r="K22" s="27"/>
    </row>
    <row r="23" spans="2:11">
      <c r="B23" s="6" t="s">
        <v>12277</v>
      </c>
      <c r="C23" s="7">
        <v>77131938.140000001</v>
      </c>
      <c r="D23" s="7">
        <v>64371</v>
      </c>
      <c r="E23" s="7">
        <v>42713467.399999999</v>
      </c>
      <c r="F23" s="7">
        <v>64001</v>
      </c>
      <c r="G23" s="7">
        <v>11840000</v>
      </c>
      <c r="H23" s="8">
        <v>370</v>
      </c>
      <c r="I23" s="7">
        <v>54553467.399999999</v>
      </c>
      <c r="J23" s="79">
        <f t="shared" si="0"/>
        <v>0.99425207003153593</v>
      </c>
      <c r="K23" s="27"/>
    </row>
    <row r="24" spans="2:11">
      <c r="B24" s="6" t="s">
        <v>12455</v>
      </c>
      <c r="C24" s="7">
        <v>348541761.10000002</v>
      </c>
      <c r="D24" s="7">
        <v>135942</v>
      </c>
      <c r="E24" s="7">
        <v>161421268.02000001</v>
      </c>
      <c r="F24" s="7">
        <v>133563</v>
      </c>
      <c r="G24" s="7">
        <v>76128000</v>
      </c>
      <c r="H24" s="8">
        <v>2379</v>
      </c>
      <c r="I24" s="7">
        <v>237549268.02000001</v>
      </c>
      <c r="J24" s="79">
        <f t="shared" si="0"/>
        <v>0.98249988965882507</v>
      </c>
      <c r="K24" s="27"/>
    </row>
    <row r="25" spans="2:11">
      <c r="B25" s="6" t="s">
        <v>12456</v>
      </c>
      <c r="C25" s="7">
        <v>334722185.45999998</v>
      </c>
      <c r="D25" s="7">
        <v>153866</v>
      </c>
      <c r="E25" s="7">
        <v>137363519.65000001</v>
      </c>
      <c r="F25" s="7">
        <v>151771</v>
      </c>
      <c r="G25" s="7">
        <v>67040000</v>
      </c>
      <c r="H25" s="8">
        <v>2095</v>
      </c>
      <c r="I25" s="7">
        <v>204403519.65000001</v>
      </c>
      <c r="J25" s="79">
        <f t="shared" si="0"/>
        <v>0.98638425643092043</v>
      </c>
      <c r="K25" s="27"/>
    </row>
    <row r="26" spans="2:11">
      <c r="B26" s="6" t="s">
        <v>12457</v>
      </c>
      <c r="C26" s="7">
        <v>126435898.94</v>
      </c>
      <c r="D26" s="7">
        <v>76353</v>
      </c>
      <c r="E26" s="7">
        <v>52867758.890000001</v>
      </c>
      <c r="F26" s="7">
        <v>75266</v>
      </c>
      <c r="G26" s="7">
        <v>34784000</v>
      </c>
      <c r="H26" s="8">
        <v>1087</v>
      </c>
      <c r="I26" s="7">
        <v>87651758.890000001</v>
      </c>
      <c r="J26" s="79">
        <f t="shared" si="0"/>
        <v>0.98576349324846435</v>
      </c>
      <c r="K26" s="27"/>
    </row>
    <row r="27" spans="2:11">
      <c r="B27" s="6" t="s">
        <v>12458</v>
      </c>
      <c r="C27" s="7">
        <v>142917972.16999999</v>
      </c>
      <c r="D27" s="7">
        <v>99739</v>
      </c>
      <c r="E27" s="7">
        <v>50455974.659999996</v>
      </c>
      <c r="F27" s="7">
        <v>98772</v>
      </c>
      <c r="G27" s="7">
        <v>30944000</v>
      </c>
      <c r="H27" s="8">
        <v>967</v>
      </c>
      <c r="I27" s="7">
        <v>81399974.659999996</v>
      </c>
      <c r="J27" s="79">
        <f t="shared" si="0"/>
        <v>0.99030469525461451</v>
      </c>
      <c r="K27" s="27"/>
    </row>
    <row r="28" spans="2:11" s="27" customFormat="1">
      <c r="B28" s="6" t="s">
        <v>12459</v>
      </c>
      <c r="C28" s="7">
        <v>336414437.74000001</v>
      </c>
      <c r="D28" s="7">
        <v>86914</v>
      </c>
      <c r="E28" s="7">
        <v>95452121.390000001</v>
      </c>
      <c r="F28" s="7">
        <v>85445</v>
      </c>
      <c r="G28" s="7">
        <v>47008000</v>
      </c>
      <c r="H28" s="8">
        <v>1469</v>
      </c>
      <c r="I28" s="7">
        <v>142460121.38999999</v>
      </c>
      <c r="J28" s="79">
        <f t="shared" si="0"/>
        <v>0.98309823503693305</v>
      </c>
    </row>
    <row r="29" spans="2:11">
      <c r="B29" s="6" t="s">
        <v>12460</v>
      </c>
      <c r="C29" s="7">
        <v>199015254.68000001</v>
      </c>
      <c r="D29" s="8">
        <v>201077</v>
      </c>
      <c r="E29" s="7">
        <v>97451608.689999998</v>
      </c>
      <c r="F29" s="8">
        <v>199626</v>
      </c>
      <c r="G29" s="7">
        <v>46432000</v>
      </c>
      <c r="H29" s="8">
        <v>1451</v>
      </c>
      <c r="I29" s="7">
        <v>143883608.69</v>
      </c>
      <c r="J29" s="79">
        <f t="shared" si="0"/>
        <v>0.99278385891971732</v>
      </c>
      <c r="K29" s="27"/>
    </row>
    <row r="30" spans="2:11">
      <c r="B30" s="6" t="s">
        <v>12461</v>
      </c>
      <c r="C30" s="7">
        <v>84962880.629999995</v>
      </c>
      <c r="D30" s="7">
        <v>57527</v>
      </c>
      <c r="E30" s="7">
        <v>39515432.340000004</v>
      </c>
      <c r="F30" s="7">
        <v>57051</v>
      </c>
      <c r="G30" s="7">
        <v>15232000</v>
      </c>
      <c r="H30" s="8">
        <v>476</v>
      </c>
      <c r="I30" s="7">
        <v>54747432.340000004</v>
      </c>
      <c r="J30" s="79">
        <f t="shared" si="0"/>
        <v>0.99172562448937018</v>
      </c>
      <c r="K30" s="27"/>
    </row>
    <row r="31" spans="2:11">
      <c r="B31" s="6" t="s">
        <v>12462</v>
      </c>
      <c r="C31" s="7">
        <v>320455629.82999998</v>
      </c>
      <c r="D31" s="7">
        <v>207534</v>
      </c>
      <c r="E31" s="7">
        <v>131442350.58</v>
      </c>
      <c r="F31" s="7">
        <v>205095</v>
      </c>
      <c r="G31" s="7">
        <v>78048000</v>
      </c>
      <c r="H31" s="8">
        <v>2439</v>
      </c>
      <c r="I31" s="7">
        <v>209490350.58000001</v>
      </c>
      <c r="J31" s="79">
        <f t="shared" si="0"/>
        <v>0.98824770880915902</v>
      </c>
      <c r="K31" s="27"/>
    </row>
    <row r="32" spans="2:11" ht="15.6" customHeight="1">
      <c r="B32" s="6" t="s">
        <v>12493</v>
      </c>
      <c r="C32" s="7">
        <v>69552293.120000005</v>
      </c>
      <c r="D32" s="7">
        <v>40703</v>
      </c>
      <c r="E32" s="7">
        <v>27353604.469999999</v>
      </c>
      <c r="F32" s="7">
        <v>40232</v>
      </c>
      <c r="G32" s="7">
        <v>15072000</v>
      </c>
      <c r="H32" s="8">
        <v>471</v>
      </c>
      <c r="I32" s="7">
        <v>42425604.469999999</v>
      </c>
      <c r="J32" s="79">
        <f t="shared" si="0"/>
        <v>0.98842837137311745</v>
      </c>
      <c r="K32" s="27"/>
    </row>
    <row r="33" spans="2:10" s="27" customFormat="1" ht="15.6" customHeight="1">
      <c r="B33" s="6" t="s">
        <v>12494</v>
      </c>
      <c r="C33" s="7">
        <v>59297651.5</v>
      </c>
      <c r="D33" s="7">
        <v>62752</v>
      </c>
      <c r="E33" s="7">
        <v>29410917.890000001</v>
      </c>
      <c r="F33" s="7">
        <v>62343</v>
      </c>
      <c r="G33" s="7">
        <v>13088000</v>
      </c>
      <c r="H33" s="8">
        <v>409</v>
      </c>
      <c r="I33" s="7">
        <v>42498917.890000001</v>
      </c>
      <c r="J33" s="79">
        <f t="shared" si="0"/>
        <v>0.9934822794492606</v>
      </c>
    </row>
    <row r="34" spans="2:10" s="27" customFormat="1" ht="15.6" customHeight="1">
      <c r="B34" s="6" t="s">
        <v>12463</v>
      </c>
      <c r="C34" s="7">
        <v>68908960.140000001</v>
      </c>
      <c r="D34" s="7">
        <v>84492</v>
      </c>
      <c r="E34" s="7">
        <v>36152487.240000002</v>
      </c>
      <c r="F34" s="7">
        <v>84111</v>
      </c>
      <c r="G34" s="7">
        <v>12746598.93</v>
      </c>
      <c r="H34" s="8">
        <v>381</v>
      </c>
      <c r="I34" s="7">
        <v>48899086.159999996</v>
      </c>
      <c r="J34" s="79">
        <f t="shared" si="0"/>
        <v>0.99549069734412721</v>
      </c>
    </row>
    <row r="35" spans="2:10" s="27" customFormat="1" ht="15.6" customHeight="1">
      <c r="B35" s="6" t="s">
        <v>12464</v>
      </c>
      <c r="C35" s="7">
        <v>92107344.5</v>
      </c>
      <c r="D35" s="7">
        <v>103138</v>
      </c>
      <c r="E35" s="7">
        <v>48685537.509999998</v>
      </c>
      <c r="F35" s="7">
        <v>102614</v>
      </c>
      <c r="G35" s="7">
        <v>16768000</v>
      </c>
      <c r="H35" s="8">
        <v>524</v>
      </c>
      <c r="I35" s="7">
        <v>65453537.509999998</v>
      </c>
      <c r="J35" s="79">
        <f t="shared" si="0"/>
        <v>0.99491942833873059</v>
      </c>
    </row>
    <row r="36" spans="2:10" s="27" customFormat="1">
      <c r="B36" s="6" t="s">
        <v>12465</v>
      </c>
      <c r="C36" s="7">
        <v>96287133.459999993</v>
      </c>
      <c r="D36" s="7">
        <v>54327</v>
      </c>
      <c r="E36" s="7">
        <v>46153550.880000003</v>
      </c>
      <c r="F36" s="7">
        <v>53703</v>
      </c>
      <c r="G36" s="7">
        <v>19968000</v>
      </c>
      <c r="H36" s="8">
        <v>624</v>
      </c>
      <c r="I36" s="7">
        <v>66121550.880000003</v>
      </c>
      <c r="J36" s="79">
        <f t="shared" si="0"/>
        <v>0.98851399856424982</v>
      </c>
    </row>
    <row r="37" spans="2:10" s="27" customFormat="1">
      <c r="B37" s="6" t="s">
        <v>12466</v>
      </c>
      <c r="C37" s="7">
        <v>191440390.66</v>
      </c>
      <c r="D37" s="7">
        <v>145437</v>
      </c>
      <c r="E37" s="7">
        <v>92133314.959999993</v>
      </c>
      <c r="F37" s="7">
        <v>144186</v>
      </c>
      <c r="G37" s="7">
        <v>40032000</v>
      </c>
      <c r="H37" s="8">
        <v>1251</v>
      </c>
      <c r="I37" s="7">
        <v>132165314.95999999</v>
      </c>
      <c r="J37" s="79">
        <f t="shared" si="0"/>
        <v>0.99139833742445183</v>
      </c>
    </row>
    <row r="38" spans="2:10" s="27" customFormat="1">
      <c r="B38" s="6" t="s">
        <v>12467</v>
      </c>
      <c r="C38" s="7">
        <v>325857668.17000002</v>
      </c>
      <c r="D38" s="7">
        <v>229933</v>
      </c>
      <c r="E38" s="7">
        <v>99294210.019999996</v>
      </c>
      <c r="F38" s="7">
        <v>228502</v>
      </c>
      <c r="G38" s="7">
        <v>45792000</v>
      </c>
      <c r="H38" s="8">
        <v>1431</v>
      </c>
      <c r="I38" s="7">
        <v>145086210.02000001</v>
      </c>
      <c r="J38" s="79">
        <f t="shared" si="0"/>
        <v>0.99377644792178588</v>
      </c>
    </row>
    <row r="39" spans="2:10" s="27" customFormat="1">
      <c r="B39" s="6" t="s">
        <v>12468</v>
      </c>
      <c r="C39" s="7">
        <v>476132367.98000002</v>
      </c>
      <c r="D39" s="7">
        <v>132140</v>
      </c>
      <c r="E39" s="7">
        <v>146508363.03</v>
      </c>
      <c r="F39" s="7">
        <v>129593</v>
      </c>
      <c r="G39" s="7">
        <v>81504000</v>
      </c>
      <c r="H39" s="8">
        <v>2547</v>
      </c>
      <c r="I39" s="7">
        <v>228012363.03</v>
      </c>
      <c r="J39" s="79">
        <f t="shared" si="0"/>
        <v>0.98072498864840318</v>
      </c>
    </row>
    <row r="40" spans="2:10" s="27" customFormat="1">
      <c r="B40" s="6" t="s">
        <v>12469</v>
      </c>
      <c r="C40" s="7">
        <v>935917593.45000005</v>
      </c>
      <c r="D40" s="7">
        <v>278754</v>
      </c>
      <c r="E40" s="7">
        <v>190681490.53999999</v>
      </c>
      <c r="F40" s="7">
        <v>273847</v>
      </c>
      <c r="G40" s="7">
        <v>157024000</v>
      </c>
      <c r="H40" s="8">
        <v>4907</v>
      </c>
      <c r="I40" s="7">
        <v>347705490.54000002</v>
      </c>
      <c r="J40" s="79">
        <f t="shared" si="0"/>
        <v>0.98239666515996182</v>
      </c>
    </row>
    <row r="41" spans="2:10" s="27" customFormat="1">
      <c r="B41" s="6" t="s">
        <v>12470</v>
      </c>
      <c r="C41" s="7">
        <v>961945475.29999995</v>
      </c>
      <c r="D41" s="7">
        <v>206046</v>
      </c>
      <c r="E41" s="7">
        <v>273329159.38999999</v>
      </c>
      <c r="F41" s="7">
        <v>202356</v>
      </c>
      <c r="G41" s="7">
        <v>118080000</v>
      </c>
      <c r="H41" s="8">
        <v>3690</v>
      </c>
      <c r="I41" s="7">
        <v>391409159.38999999</v>
      </c>
      <c r="J41" s="79">
        <f t="shared" si="0"/>
        <v>0.98209137765353371</v>
      </c>
    </row>
    <row r="42" spans="2:10" s="27" customFormat="1">
      <c r="B42" s="6" t="s">
        <v>12471</v>
      </c>
      <c r="C42" s="7">
        <v>751089413.12</v>
      </c>
      <c r="D42" s="7">
        <v>378089</v>
      </c>
      <c r="E42" s="7">
        <v>238372936.96000001</v>
      </c>
      <c r="F42" s="7">
        <v>373690</v>
      </c>
      <c r="G42" s="7">
        <v>140768000</v>
      </c>
      <c r="H42" s="8">
        <v>4399</v>
      </c>
      <c r="I42" s="7">
        <v>379140936.95999998</v>
      </c>
      <c r="J42" s="79">
        <f t="shared" si="0"/>
        <v>0.98836517327930729</v>
      </c>
    </row>
    <row r="43" spans="2:10" s="27" customFormat="1">
      <c r="B43" s="6" t="s">
        <v>12472</v>
      </c>
      <c r="C43" s="7">
        <v>1390341831.3299999</v>
      </c>
      <c r="D43" s="7">
        <v>186446</v>
      </c>
      <c r="E43" s="7">
        <v>398180642.94999999</v>
      </c>
      <c r="F43" s="7">
        <v>176781</v>
      </c>
      <c r="G43" s="7">
        <v>309280000</v>
      </c>
      <c r="H43" s="8">
        <v>9665</v>
      </c>
      <c r="I43" s="7">
        <v>707460642.95000005</v>
      </c>
      <c r="J43" s="79">
        <f t="shared" si="0"/>
        <v>0.94816193428660311</v>
      </c>
    </row>
    <row r="44" spans="2:10" s="27" customFormat="1" ht="27.6">
      <c r="B44" s="6" t="s">
        <v>12276</v>
      </c>
      <c r="C44" s="7">
        <v>162989535.00999999</v>
      </c>
      <c r="D44" s="7">
        <v>27375</v>
      </c>
      <c r="E44" s="7">
        <v>123013537.92</v>
      </c>
      <c r="F44" s="7">
        <v>26716</v>
      </c>
      <c r="G44" s="7">
        <v>21088000</v>
      </c>
      <c r="H44" s="8">
        <v>659</v>
      </c>
      <c r="I44" s="7">
        <v>144101537.91999999</v>
      </c>
      <c r="J44" s="79">
        <f t="shared" si="0"/>
        <v>0.97592694063926944</v>
      </c>
    </row>
    <row r="45" spans="2:10" s="27" customFormat="1">
      <c r="B45" s="6" t="s">
        <v>12473</v>
      </c>
      <c r="C45" s="7">
        <v>516456972.25999999</v>
      </c>
      <c r="D45" s="7">
        <v>251313</v>
      </c>
      <c r="E45" s="7">
        <v>175488426.55000001</v>
      </c>
      <c r="F45" s="7">
        <v>248783</v>
      </c>
      <c r="G45" s="7">
        <v>80960000</v>
      </c>
      <c r="H45" s="8">
        <v>2530</v>
      </c>
      <c r="I45" s="7">
        <v>256448426.55000001</v>
      </c>
      <c r="J45" s="79">
        <f t="shared" si="0"/>
        <v>0.98993287255334983</v>
      </c>
    </row>
    <row r="46" spans="2:10" s="27" customFormat="1">
      <c r="B46" s="6" t="s">
        <v>12474</v>
      </c>
      <c r="C46" s="7">
        <v>468700476.39999998</v>
      </c>
      <c r="D46" s="7">
        <v>300134</v>
      </c>
      <c r="E46" s="7">
        <v>168479192.77000001</v>
      </c>
      <c r="F46" s="7">
        <v>298029</v>
      </c>
      <c r="G46" s="7">
        <v>67360000</v>
      </c>
      <c r="H46" s="8">
        <v>2105</v>
      </c>
      <c r="I46" s="7">
        <v>235839192.77000001</v>
      </c>
      <c r="J46" s="79">
        <f t="shared" si="0"/>
        <v>0.99298646604516649</v>
      </c>
    </row>
    <row r="47" spans="2:10" s="27" customFormat="1">
      <c r="B47" s="6" t="s">
        <v>12475</v>
      </c>
      <c r="C47" s="7">
        <v>225906976.52000001</v>
      </c>
      <c r="D47" s="7">
        <v>120245</v>
      </c>
      <c r="E47" s="7">
        <v>66621663.159999996</v>
      </c>
      <c r="F47" s="7">
        <v>119485</v>
      </c>
      <c r="G47" s="7">
        <v>24320000</v>
      </c>
      <c r="H47" s="8">
        <v>760</v>
      </c>
      <c r="I47" s="7">
        <v>90941663.159999996</v>
      </c>
      <c r="J47" s="79">
        <f t="shared" si="0"/>
        <v>0.9936795708761279</v>
      </c>
    </row>
    <row r="48" spans="2:10" s="27" customFormat="1">
      <c r="B48" s="6" t="s">
        <v>12476</v>
      </c>
      <c r="C48" s="7">
        <v>194131647.44999999</v>
      </c>
      <c r="D48" s="7">
        <v>130034</v>
      </c>
      <c r="E48" s="7">
        <v>64260765.600000001</v>
      </c>
      <c r="F48" s="7">
        <v>128627</v>
      </c>
      <c r="G48" s="7">
        <v>45024000</v>
      </c>
      <c r="H48" s="8">
        <v>1407</v>
      </c>
      <c r="I48" s="7">
        <v>109284765.59999999</v>
      </c>
      <c r="J48" s="79">
        <f t="shared" si="0"/>
        <v>0.98917975298768013</v>
      </c>
    </row>
    <row r="49" spans="1:10" s="27" customFormat="1">
      <c r="B49" s="6" t="s">
        <v>12477</v>
      </c>
      <c r="C49" s="7">
        <v>403276205.67000002</v>
      </c>
      <c r="D49" s="7">
        <v>245328</v>
      </c>
      <c r="E49" s="7">
        <v>149646075.75999999</v>
      </c>
      <c r="F49" s="7">
        <v>242596</v>
      </c>
      <c r="G49" s="7">
        <v>87424000</v>
      </c>
      <c r="H49" s="8">
        <v>2732</v>
      </c>
      <c r="I49" s="7">
        <v>237070075.75999999</v>
      </c>
      <c r="J49" s="79">
        <f t="shared" si="0"/>
        <v>0.98886388834539884</v>
      </c>
    </row>
    <row r="50" spans="1:10" s="27" customFormat="1">
      <c r="B50" s="6" t="s">
        <v>12510</v>
      </c>
      <c r="C50" s="7">
        <v>76620323.709999993</v>
      </c>
      <c r="D50" s="7">
        <v>79160</v>
      </c>
      <c r="E50" s="7">
        <v>35327917.039999999</v>
      </c>
      <c r="F50" s="7">
        <v>78643</v>
      </c>
      <c r="G50" s="7">
        <v>16544000</v>
      </c>
      <c r="H50" s="8">
        <v>517</v>
      </c>
      <c r="I50" s="7">
        <v>51871917.039999999</v>
      </c>
      <c r="J50" s="79">
        <f t="shared" si="0"/>
        <v>0.99346892369883777</v>
      </c>
    </row>
    <row r="51" spans="1:10" s="27" customFormat="1">
      <c r="B51" s="6" t="s">
        <v>12478</v>
      </c>
      <c r="C51" s="7">
        <v>221957939.00999999</v>
      </c>
      <c r="D51" s="7">
        <v>127965</v>
      </c>
      <c r="E51" s="7">
        <v>104528588.76000001</v>
      </c>
      <c r="F51" s="7">
        <v>126689</v>
      </c>
      <c r="G51" s="7">
        <v>40832000</v>
      </c>
      <c r="H51" s="8">
        <v>1276</v>
      </c>
      <c r="I51" s="7">
        <v>145360588.75999999</v>
      </c>
      <c r="J51" s="79">
        <f t="shared" si="0"/>
        <v>0.99002852342437386</v>
      </c>
    </row>
    <row r="52" spans="1:10" s="27" customFormat="1">
      <c r="B52" s="6" t="s">
        <v>12479</v>
      </c>
      <c r="C52" s="7">
        <v>189846792.40000001</v>
      </c>
      <c r="D52" s="7">
        <v>130476</v>
      </c>
      <c r="E52" s="7">
        <v>74931287.769999996</v>
      </c>
      <c r="F52" s="7">
        <v>129251</v>
      </c>
      <c r="G52" s="7">
        <v>39338258.719999999</v>
      </c>
      <c r="H52" s="8">
        <v>1225</v>
      </c>
      <c r="I52" s="7">
        <v>114269546.48</v>
      </c>
      <c r="J52" s="79">
        <f t="shared" si="0"/>
        <v>0.990611300162482</v>
      </c>
    </row>
    <row r="53" spans="1:10" s="27" customFormat="1">
      <c r="B53" s="6" t="s">
        <v>12480</v>
      </c>
      <c r="C53" s="7">
        <v>319681301.82999998</v>
      </c>
      <c r="D53" s="7">
        <v>150676</v>
      </c>
      <c r="E53" s="7">
        <v>123601464.84</v>
      </c>
      <c r="F53" s="7">
        <v>148857</v>
      </c>
      <c r="G53" s="7">
        <v>58208000</v>
      </c>
      <c r="H53" s="8">
        <v>1819</v>
      </c>
      <c r="I53" s="7">
        <v>181809464.84</v>
      </c>
      <c r="J53" s="79">
        <f t="shared" si="0"/>
        <v>0.98792773898962016</v>
      </c>
    </row>
    <row r="54" spans="1:10">
      <c r="A54">
        <f>+COUNTA(B11:B53)</f>
        <v>43</v>
      </c>
      <c r="B54" s="46" t="s">
        <v>65</v>
      </c>
      <c r="C54" s="47">
        <f>+SUM(C11:C53)</f>
        <v>16058902672.610001</v>
      </c>
      <c r="D54" s="47">
        <f t="shared" ref="D54:I54" si="1">+SUM(D11:D53)</f>
        <v>7451873</v>
      </c>
      <c r="E54" s="47">
        <f t="shared" si="1"/>
        <v>5979152491.8700018</v>
      </c>
      <c r="F54" s="47">
        <f t="shared" si="1"/>
        <v>7355166</v>
      </c>
      <c r="G54" s="47">
        <f t="shared" si="1"/>
        <v>3095544409.2499995</v>
      </c>
      <c r="H54" s="47">
        <f t="shared" si="1"/>
        <v>96707</v>
      </c>
      <c r="I54" s="47">
        <f t="shared" si="1"/>
        <v>9074696901.1000023</v>
      </c>
      <c r="J54" s="80">
        <f>+F54/D54</f>
        <v>0.98702245730704219</v>
      </c>
    </row>
    <row r="55" spans="1:10" s="27" customFormat="1" ht="16.2" customHeight="1">
      <c r="B55" s="37" t="s">
        <v>12708</v>
      </c>
      <c r="C55" s="38">
        <v>198649041.83000001</v>
      </c>
      <c r="D55" s="38">
        <v>59903</v>
      </c>
      <c r="E55" s="38">
        <v>71419320.609999999</v>
      </c>
      <c r="F55" s="38">
        <v>58421</v>
      </c>
      <c r="G55" s="38">
        <v>47424000</v>
      </c>
      <c r="H55" s="39">
        <v>1482</v>
      </c>
      <c r="I55" s="38">
        <v>118843320.61</v>
      </c>
      <c r="J55" s="77">
        <f>+F55/D55</f>
        <v>0.97526000367260401</v>
      </c>
    </row>
    <row r="56" spans="1:10" s="27" customFormat="1" ht="16.95" customHeight="1">
      <c r="B56" s="6" t="s">
        <v>12709</v>
      </c>
      <c r="C56" s="7">
        <v>58988976.880000003</v>
      </c>
      <c r="D56" s="7">
        <v>38777</v>
      </c>
      <c r="E56" s="7">
        <v>20842985.059999999</v>
      </c>
      <c r="F56" s="7">
        <v>38361</v>
      </c>
      <c r="G56" s="7">
        <v>13312000</v>
      </c>
      <c r="H56" s="8">
        <v>416</v>
      </c>
      <c r="I56" s="7">
        <v>34154985.060000002</v>
      </c>
      <c r="J56" s="79">
        <f>+F56/D56</f>
        <v>0.98927199112876185</v>
      </c>
    </row>
    <row r="57" spans="1:10" s="27" customFormat="1" ht="15" customHeight="1">
      <c r="B57" s="6" t="s">
        <v>12710</v>
      </c>
      <c r="C57" s="7">
        <v>782918314.66999996</v>
      </c>
      <c r="D57" s="7">
        <v>305746</v>
      </c>
      <c r="E57" s="7">
        <v>256854922.53999999</v>
      </c>
      <c r="F57" s="7">
        <v>300814</v>
      </c>
      <c r="G57" s="7">
        <v>157824000</v>
      </c>
      <c r="H57" s="8">
        <v>4932</v>
      </c>
      <c r="I57" s="7">
        <v>414678922.54000002</v>
      </c>
      <c r="J57" s="79">
        <f t="shared" ref="J57:J58" si="2">+F57/D57</f>
        <v>0.98386896312625516</v>
      </c>
    </row>
    <row r="58" spans="1:10" s="27" customFormat="1" ht="15" customHeight="1">
      <c r="B58" s="40" t="s">
        <v>12711</v>
      </c>
      <c r="C58" s="41">
        <v>35018705.710000001</v>
      </c>
      <c r="D58" s="41">
        <v>9211</v>
      </c>
      <c r="E58" s="41">
        <v>13074209.43</v>
      </c>
      <c r="F58" s="41">
        <v>8876</v>
      </c>
      <c r="G58" s="41">
        <v>10720000</v>
      </c>
      <c r="H58" s="42">
        <v>335</v>
      </c>
      <c r="I58" s="41">
        <v>23794209.43</v>
      </c>
      <c r="J58" s="79">
        <f t="shared" si="2"/>
        <v>0.96363044186298985</v>
      </c>
    </row>
    <row r="59" spans="1:10" s="27" customFormat="1">
      <c r="A59" s="27">
        <f>+COUNTA(B55:B58)</f>
        <v>4</v>
      </c>
      <c r="B59" s="46" t="s">
        <v>11209</v>
      </c>
      <c r="C59" s="47">
        <f>+SUM(C55:C58)</f>
        <v>1075575039.0899999</v>
      </c>
      <c r="D59" s="47">
        <f t="shared" ref="D59:I59" si="3">+SUM(D55:D58)</f>
        <v>413637</v>
      </c>
      <c r="E59" s="47">
        <f t="shared" si="3"/>
        <v>362191437.63999999</v>
      </c>
      <c r="F59" s="47">
        <f t="shared" si="3"/>
        <v>406472</v>
      </c>
      <c r="G59" s="47">
        <f t="shared" si="3"/>
        <v>229280000</v>
      </c>
      <c r="H59" s="47">
        <f t="shared" si="3"/>
        <v>7165</v>
      </c>
      <c r="I59" s="47">
        <f t="shared" si="3"/>
        <v>591471437.63999999</v>
      </c>
      <c r="J59" s="80">
        <f>+F59/D59</f>
        <v>0.98267804862717789</v>
      </c>
    </row>
    <row r="60" spans="1:10" s="27" customFormat="1">
      <c r="A60" s="27">
        <f>+A54+A59</f>
        <v>47</v>
      </c>
      <c r="B60" s="11" t="s">
        <v>52</v>
      </c>
      <c r="C60" s="9">
        <f>+C59+C54</f>
        <v>17134477711.700001</v>
      </c>
      <c r="D60" s="9">
        <f t="shared" ref="D60:I60" si="4">+D59+D54</f>
        <v>7865510</v>
      </c>
      <c r="E60" s="9">
        <f t="shared" si="4"/>
        <v>6341343929.5100021</v>
      </c>
      <c r="F60" s="9">
        <f>+F59+F54</f>
        <v>7761638</v>
      </c>
      <c r="G60" s="9">
        <f t="shared" si="4"/>
        <v>3324824409.2499995</v>
      </c>
      <c r="H60" s="9">
        <f>+H59+H54</f>
        <v>103872</v>
      </c>
      <c r="I60" s="9">
        <f t="shared" si="4"/>
        <v>9666168338.7400017</v>
      </c>
      <c r="J60" s="78">
        <f>+F60/D60</f>
        <v>0.98679399047232796</v>
      </c>
    </row>
    <row r="61" spans="1:10" s="27" customFormat="1">
      <c r="B61" s="43"/>
      <c r="C61" s="44"/>
      <c r="D61" s="44"/>
      <c r="E61" s="44"/>
      <c r="F61" s="44"/>
      <c r="G61" s="44"/>
      <c r="H61" s="44"/>
      <c r="I61" s="44"/>
      <c r="J61" s="45"/>
    </row>
    <row r="62" spans="1:10" s="27" customFormat="1">
      <c r="B62" s="12" t="s">
        <v>61</v>
      </c>
      <c r="C62" s="44"/>
      <c r="D62" s="44"/>
      <c r="E62" s="44"/>
      <c r="F62" s="44"/>
      <c r="G62" s="44"/>
      <c r="H62" s="44"/>
      <c r="I62" s="44"/>
      <c r="J62" s="45"/>
    </row>
    <row r="63" spans="1:10" s="27" customFormat="1">
      <c r="B63" s="12" t="s">
        <v>12270</v>
      </c>
    </row>
    <row r="64" spans="1:10" s="27" customFormat="1">
      <c r="B64" s="12" t="s">
        <v>12725</v>
      </c>
    </row>
    <row r="65" spans="2:10" s="27" customFormat="1">
      <c r="B65" s="118"/>
      <c r="C65" s="118"/>
      <c r="D65" s="118"/>
      <c r="E65" s="118"/>
      <c r="F65" s="118"/>
      <c r="G65" s="118"/>
      <c r="H65" s="118"/>
      <c r="I65" s="118"/>
      <c r="J65" s="118"/>
    </row>
    <row r="66" spans="2:10">
      <c r="B66" s="27"/>
      <c r="C66" s="32"/>
      <c r="D66" s="32"/>
      <c r="E66" s="32"/>
      <c r="F66" s="32"/>
      <c r="G66" s="32"/>
      <c r="H66" s="32"/>
      <c r="I66" s="32"/>
    </row>
    <row r="68" spans="2:10">
      <c r="E68" s="30"/>
    </row>
  </sheetData>
  <mergeCells count="14">
    <mergeCell ref="B65:J6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zoomScale="90" zoomScaleNormal="90" workbookViewId="0">
      <pane xSplit="2" ySplit="10" topLeftCell="C45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+'SEGMENTO 1'!B4:J4</f>
        <v>Al 31 de agosto de 2022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14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>
      <c r="B11" s="6" t="s">
        <v>12481</v>
      </c>
      <c r="C11" s="7">
        <v>24288996.66</v>
      </c>
      <c r="D11" s="7">
        <v>5396</v>
      </c>
      <c r="E11" s="7">
        <v>12863641.09</v>
      </c>
      <c r="F11" s="7">
        <v>4957</v>
      </c>
      <c r="G11" s="7">
        <v>4956310</v>
      </c>
      <c r="H11" s="7">
        <v>439</v>
      </c>
      <c r="I11" s="7">
        <v>17819951.09</v>
      </c>
      <c r="J11" s="17">
        <f>+F11/D11</f>
        <v>0.91864343958487771</v>
      </c>
      <c r="K11" s="27"/>
    </row>
    <row r="12" spans="2:11">
      <c r="B12" s="6" t="s">
        <v>12482</v>
      </c>
      <c r="C12" s="7">
        <v>55872813.07</v>
      </c>
      <c r="D12" s="7">
        <v>64295</v>
      </c>
      <c r="E12" s="7">
        <v>11321965.439999999</v>
      </c>
      <c r="F12" s="7">
        <v>63199</v>
      </c>
      <c r="G12" s="7">
        <v>12373840</v>
      </c>
      <c r="H12" s="7">
        <v>1096</v>
      </c>
      <c r="I12" s="7">
        <v>23695805.440000001</v>
      </c>
      <c r="J12" s="17">
        <f t="shared" ref="J12:J59" si="0">+F12/D12</f>
        <v>0.98295357337273503</v>
      </c>
      <c r="K12" s="27"/>
    </row>
    <row r="13" spans="2:11">
      <c r="B13" s="6" t="s">
        <v>12483</v>
      </c>
      <c r="C13" s="7">
        <v>43004005.82</v>
      </c>
      <c r="D13" s="7">
        <v>16002</v>
      </c>
      <c r="E13" s="7">
        <v>6798151</v>
      </c>
      <c r="F13" s="7">
        <v>15143</v>
      </c>
      <c r="G13" s="7">
        <v>9698110</v>
      </c>
      <c r="H13" s="7">
        <v>859</v>
      </c>
      <c r="I13" s="7">
        <v>16496261</v>
      </c>
      <c r="J13" s="17">
        <f t="shared" si="0"/>
        <v>0.94631921009873765</v>
      </c>
      <c r="K13" s="27"/>
    </row>
    <row r="14" spans="2:11">
      <c r="B14" s="6" t="s">
        <v>12484</v>
      </c>
      <c r="C14" s="7">
        <v>29168913.09</v>
      </c>
      <c r="D14" s="7">
        <v>14028</v>
      </c>
      <c r="E14" s="7">
        <v>5431355.8399999999</v>
      </c>
      <c r="F14" s="7">
        <v>13471</v>
      </c>
      <c r="G14" s="7">
        <v>6288530</v>
      </c>
      <c r="H14" s="7">
        <v>557</v>
      </c>
      <c r="I14" s="7">
        <v>11719885.84</v>
      </c>
      <c r="J14" s="17">
        <f t="shared" si="0"/>
        <v>0.96029369831765043</v>
      </c>
      <c r="K14" s="27"/>
    </row>
    <row r="15" spans="2:11">
      <c r="B15" s="6" t="s">
        <v>12285</v>
      </c>
      <c r="C15" s="7">
        <v>26728039.670000002</v>
      </c>
      <c r="D15" s="7">
        <v>13933</v>
      </c>
      <c r="E15" s="7">
        <v>6255494.0899999999</v>
      </c>
      <c r="F15" s="7">
        <v>13356</v>
      </c>
      <c r="G15" s="7">
        <v>6514330</v>
      </c>
      <c r="H15" s="7">
        <v>577</v>
      </c>
      <c r="I15" s="7">
        <v>12769824.09</v>
      </c>
      <c r="J15" s="17">
        <f t="shared" si="0"/>
        <v>0.95858752601736885</v>
      </c>
      <c r="K15" s="27"/>
    </row>
    <row r="16" spans="2:11" ht="27.6">
      <c r="B16" s="6" t="s">
        <v>12712</v>
      </c>
      <c r="C16" s="7">
        <v>25585967.57</v>
      </c>
      <c r="D16" s="7">
        <v>11376</v>
      </c>
      <c r="E16" s="7">
        <v>4491997.34</v>
      </c>
      <c r="F16" s="7">
        <v>10883</v>
      </c>
      <c r="G16" s="7">
        <v>5565970</v>
      </c>
      <c r="H16" s="7">
        <v>493</v>
      </c>
      <c r="I16" s="7">
        <v>10057967.34</v>
      </c>
      <c r="J16" s="17">
        <f t="shared" si="0"/>
        <v>0.95666315049226447</v>
      </c>
      <c r="K16" s="27"/>
    </row>
    <row r="17" spans="2:11">
      <c r="B17" s="6" t="s">
        <v>12485</v>
      </c>
      <c r="C17" s="7">
        <v>57906664.439999998</v>
      </c>
      <c r="D17" s="7">
        <v>38585</v>
      </c>
      <c r="E17" s="7">
        <v>12340487.539999999</v>
      </c>
      <c r="F17" s="7">
        <v>37676</v>
      </c>
      <c r="G17" s="7">
        <v>10262610</v>
      </c>
      <c r="H17" s="7">
        <v>909</v>
      </c>
      <c r="I17" s="7">
        <v>22603097.539999999</v>
      </c>
      <c r="J17" s="17">
        <f t="shared" si="0"/>
        <v>0.97644162239212129</v>
      </c>
      <c r="K17" s="27"/>
    </row>
    <row r="18" spans="2:11">
      <c r="B18" s="6" t="s">
        <v>12486</v>
      </c>
      <c r="C18" s="7">
        <v>38495837.229999997</v>
      </c>
      <c r="D18" s="7">
        <v>53669</v>
      </c>
      <c r="E18" s="7">
        <v>8609520.2200000007</v>
      </c>
      <c r="F18" s="7">
        <v>52939</v>
      </c>
      <c r="G18" s="7">
        <v>8241700</v>
      </c>
      <c r="H18" s="7">
        <v>730</v>
      </c>
      <c r="I18" s="7">
        <v>16851220.219999999</v>
      </c>
      <c r="J18" s="17">
        <f t="shared" si="0"/>
        <v>0.98639810691460617</v>
      </c>
      <c r="K18" s="27"/>
    </row>
    <row r="19" spans="2:11" s="27" customFormat="1" ht="27.6">
      <c r="B19" s="6" t="s">
        <v>12713</v>
      </c>
      <c r="C19" s="7">
        <v>31922151.120000001</v>
      </c>
      <c r="D19" s="7">
        <v>16523</v>
      </c>
      <c r="E19" s="7">
        <v>7311340.2199999997</v>
      </c>
      <c r="F19" s="7">
        <v>15976</v>
      </c>
      <c r="G19" s="7">
        <v>6175630</v>
      </c>
      <c r="H19" s="7">
        <v>547</v>
      </c>
      <c r="I19" s="7">
        <v>13486970.220000001</v>
      </c>
      <c r="J19" s="17">
        <f t="shared" si="0"/>
        <v>0.96689463172547363</v>
      </c>
    </row>
    <row r="20" spans="2:11">
      <c r="B20" s="6" t="s">
        <v>12487</v>
      </c>
      <c r="C20" s="7">
        <v>31835612.73</v>
      </c>
      <c r="D20" s="7">
        <v>3148</v>
      </c>
      <c r="E20" s="7">
        <v>3609833.94</v>
      </c>
      <c r="F20" s="7">
        <v>2560</v>
      </c>
      <c r="G20" s="7">
        <v>6638520</v>
      </c>
      <c r="H20" s="7">
        <v>588</v>
      </c>
      <c r="I20" s="7">
        <v>10248353.939999999</v>
      </c>
      <c r="J20" s="17">
        <f t="shared" si="0"/>
        <v>0.81321473951715373</v>
      </c>
      <c r="K20" s="27"/>
    </row>
    <row r="21" spans="2:11">
      <c r="B21" s="6" t="s">
        <v>12521</v>
      </c>
      <c r="C21" s="7">
        <v>20436006.98</v>
      </c>
      <c r="D21" s="7">
        <v>8479</v>
      </c>
      <c r="E21" s="7">
        <v>2332303.4700000002</v>
      </c>
      <c r="F21" s="7">
        <v>8088</v>
      </c>
      <c r="G21" s="7">
        <v>4414390</v>
      </c>
      <c r="H21" s="7">
        <v>391</v>
      </c>
      <c r="I21" s="7">
        <v>6746693.4699999997</v>
      </c>
      <c r="J21" s="17">
        <f t="shared" si="0"/>
        <v>0.95388607147069226</v>
      </c>
      <c r="K21" s="27"/>
    </row>
    <row r="22" spans="2:11">
      <c r="B22" s="6" t="s">
        <v>12522</v>
      </c>
      <c r="C22" s="7">
        <v>19019916.640000001</v>
      </c>
      <c r="D22" s="7">
        <v>31516</v>
      </c>
      <c r="E22" s="7">
        <v>7954839.79</v>
      </c>
      <c r="F22" s="7">
        <v>31144</v>
      </c>
      <c r="G22" s="7">
        <v>4199880</v>
      </c>
      <c r="H22" s="7">
        <v>372</v>
      </c>
      <c r="I22" s="7">
        <v>12154719.789999999</v>
      </c>
      <c r="J22" s="17">
        <f t="shared" si="0"/>
        <v>0.98819647163345603</v>
      </c>
      <c r="K22" s="27"/>
    </row>
    <row r="23" spans="2:11">
      <c r="B23" s="6" t="s">
        <v>12526</v>
      </c>
      <c r="C23" s="7">
        <v>19365852.809999999</v>
      </c>
      <c r="D23" s="7">
        <v>35437</v>
      </c>
      <c r="E23" s="7">
        <v>3776289</v>
      </c>
      <c r="F23" s="7">
        <v>35072</v>
      </c>
      <c r="G23" s="7">
        <v>4120850</v>
      </c>
      <c r="H23" s="7">
        <v>365</v>
      </c>
      <c r="I23" s="7">
        <v>7897139</v>
      </c>
      <c r="J23" s="17">
        <f t="shared" si="0"/>
        <v>0.98970003104100235</v>
      </c>
      <c r="K23" s="27"/>
    </row>
    <row r="24" spans="2:11">
      <c r="B24" s="6" t="s">
        <v>12439</v>
      </c>
      <c r="C24" s="7">
        <v>22932499.510000002</v>
      </c>
      <c r="D24" s="7">
        <v>15512</v>
      </c>
      <c r="E24" s="7">
        <v>4111618.5</v>
      </c>
      <c r="F24" s="7">
        <v>15134</v>
      </c>
      <c r="G24" s="7">
        <v>4267620</v>
      </c>
      <c r="H24" s="7">
        <v>378</v>
      </c>
      <c r="I24" s="7">
        <v>8379238.5</v>
      </c>
      <c r="J24" s="17">
        <f t="shared" si="0"/>
        <v>0.97563176895306858</v>
      </c>
      <c r="K24" s="27"/>
    </row>
    <row r="25" spans="2:11">
      <c r="B25" s="6" t="s">
        <v>12489</v>
      </c>
      <c r="C25" s="7">
        <v>19714949.129999999</v>
      </c>
      <c r="D25" s="7">
        <v>3654</v>
      </c>
      <c r="E25" s="7">
        <v>9374437.1099999994</v>
      </c>
      <c r="F25" s="7">
        <v>3344</v>
      </c>
      <c r="G25" s="7">
        <v>3499900</v>
      </c>
      <c r="H25" s="7">
        <v>310</v>
      </c>
      <c r="I25" s="7">
        <v>12874337.109999999</v>
      </c>
      <c r="J25" s="17">
        <f t="shared" si="0"/>
        <v>0.91516146688560485</v>
      </c>
      <c r="K25" s="27"/>
    </row>
    <row r="26" spans="2:11">
      <c r="B26" s="6" t="s">
        <v>12528</v>
      </c>
      <c r="C26" s="7">
        <v>22245185.800000001</v>
      </c>
      <c r="D26" s="7">
        <v>64819</v>
      </c>
      <c r="E26" s="7">
        <v>10241099.199999999</v>
      </c>
      <c r="F26" s="7">
        <v>64495</v>
      </c>
      <c r="G26" s="7">
        <v>3657960</v>
      </c>
      <c r="H26" s="7">
        <v>324</v>
      </c>
      <c r="I26" s="7">
        <v>13899059.199999999</v>
      </c>
      <c r="J26" s="17">
        <f t="shared" si="0"/>
        <v>0.99500146561964853</v>
      </c>
      <c r="K26" s="27"/>
    </row>
    <row r="27" spans="2:11">
      <c r="B27" s="6" t="s">
        <v>12278</v>
      </c>
      <c r="C27" s="7">
        <v>43343054.149999999</v>
      </c>
      <c r="D27" s="7">
        <v>56376</v>
      </c>
      <c r="E27" s="7">
        <v>14773157.66</v>
      </c>
      <c r="F27" s="7">
        <v>55683</v>
      </c>
      <c r="G27" s="7">
        <v>7823970</v>
      </c>
      <c r="H27" s="7">
        <v>693</v>
      </c>
      <c r="I27" s="7">
        <v>22597127.66</v>
      </c>
      <c r="J27" s="17">
        <f t="shared" si="0"/>
        <v>0.98770753512132825</v>
      </c>
      <c r="K27" s="27"/>
    </row>
    <row r="28" spans="2:11">
      <c r="B28" s="6" t="s">
        <v>12279</v>
      </c>
      <c r="C28" s="7">
        <v>29861705.289999999</v>
      </c>
      <c r="D28" s="7">
        <v>25199</v>
      </c>
      <c r="E28" s="7">
        <v>9859132.4700000007</v>
      </c>
      <c r="F28" s="7">
        <v>24669</v>
      </c>
      <c r="G28" s="7">
        <v>5983700</v>
      </c>
      <c r="H28" s="7">
        <v>530</v>
      </c>
      <c r="I28" s="7">
        <v>15842832.470000001</v>
      </c>
      <c r="J28" s="17">
        <f t="shared" si="0"/>
        <v>0.97896741934203735</v>
      </c>
      <c r="K28" s="27"/>
    </row>
    <row r="29" spans="2:11">
      <c r="B29" s="6" t="s">
        <v>12289</v>
      </c>
      <c r="C29" s="7">
        <v>26675336.879999999</v>
      </c>
      <c r="D29" s="8">
        <v>38473</v>
      </c>
      <c r="E29" s="7">
        <v>9307934.5</v>
      </c>
      <c r="F29" s="8">
        <v>38099</v>
      </c>
      <c r="G29" s="7">
        <v>4222460</v>
      </c>
      <c r="H29" s="7">
        <v>374</v>
      </c>
      <c r="I29" s="7">
        <v>13530394.5</v>
      </c>
      <c r="J29" s="17">
        <f t="shared" si="0"/>
        <v>0.99027889688872717</v>
      </c>
      <c r="K29" s="27"/>
    </row>
    <row r="30" spans="2:11">
      <c r="B30" s="6" t="s">
        <v>12490</v>
      </c>
      <c r="C30" s="7">
        <v>43267913.82</v>
      </c>
      <c r="D30" s="7">
        <v>17596</v>
      </c>
      <c r="E30" s="7">
        <v>9009449.4100000001</v>
      </c>
      <c r="F30" s="7">
        <v>16731</v>
      </c>
      <c r="G30" s="7">
        <v>9765850</v>
      </c>
      <c r="H30" s="7">
        <v>865</v>
      </c>
      <c r="I30" s="7">
        <v>18775299.41</v>
      </c>
      <c r="J30" s="17">
        <f t="shared" si="0"/>
        <v>0.95084110025005686</v>
      </c>
      <c r="K30" s="27"/>
    </row>
    <row r="31" spans="2:11">
      <c r="B31" s="6" t="s">
        <v>12290</v>
      </c>
      <c r="C31" s="7">
        <v>16948001.059999999</v>
      </c>
      <c r="D31" s="7">
        <v>15909</v>
      </c>
      <c r="E31" s="7">
        <v>6800364.5099999998</v>
      </c>
      <c r="F31" s="7">
        <v>15619</v>
      </c>
      <c r="G31" s="7">
        <v>3274100</v>
      </c>
      <c r="H31" s="7">
        <v>290</v>
      </c>
      <c r="I31" s="7">
        <v>10074464.51</v>
      </c>
      <c r="J31" s="17">
        <f t="shared" si="0"/>
        <v>0.98177132440756809</v>
      </c>
      <c r="K31" s="27"/>
    </row>
    <row r="32" spans="2:11">
      <c r="B32" s="6" t="s">
        <v>12491</v>
      </c>
      <c r="C32" s="7">
        <v>41259850.869999997</v>
      </c>
      <c r="D32" s="7">
        <v>60173</v>
      </c>
      <c r="E32" s="7">
        <v>13156573.07</v>
      </c>
      <c r="F32" s="7">
        <v>59486</v>
      </c>
      <c r="G32" s="7">
        <v>7756230</v>
      </c>
      <c r="H32" s="7">
        <v>687</v>
      </c>
      <c r="I32" s="7">
        <v>20912803.07</v>
      </c>
      <c r="J32" s="17">
        <f t="shared" si="0"/>
        <v>0.98858291924949726</v>
      </c>
      <c r="K32" s="27"/>
    </row>
    <row r="33" spans="2:11" ht="27.6">
      <c r="B33" s="6" t="s">
        <v>12280</v>
      </c>
      <c r="C33" s="7">
        <v>25536936.940000001</v>
      </c>
      <c r="D33" s="7">
        <v>33219</v>
      </c>
      <c r="E33" s="7">
        <v>4966454.1100000003</v>
      </c>
      <c r="F33" s="7">
        <v>32847</v>
      </c>
      <c r="G33" s="7">
        <v>4199880</v>
      </c>
      <c r="H33" s="7">
        <v>372</v>
      </c>
      <c r="I33" s="7">
        <v>9166334.1099999994</v>
      </c>
      <c r="J33" s="17">
        <f t="shared" si="0"/>
        <v>0.98880158945181973</v>
      </c>
      <c r="K33" s="27"/>
    </row>
    <row r="34" spans="2:11">
      <c r="B34" s="6" t="s">
        <v>12543</v>
      </c>
      <c r="C34" s="7">
        <v>19132959.460000001</v>
      </c>
      <c r="D34" s="7">
        <v>56976</v>
      </c>
      <c r="E34" s="7">
        <v>6532199.5999999996</v>
      </c>
      <c r="F34" s="7">
        <v>56643</v>
      </c>
      <c r="G34" s="7">
        <v>3759570</v>
      </c>
      <c r="H34" s="7">
        <v>333</v>
      </c>
      <c r="I34" s="7">
        <v>10291769.6</v>
      </c>
      <c r="J34" s="17">
        <f t="shared" si="0"/>
        <v>0.99415543386689131</v>
      </c>
      <c r="K34" s="27"/>
    </row>
    <row r="35" spans="2:11">
      <c r="B35" s="6" t="s">
        <v>12492</v>
      </c>
      <c r="C35" s="7">
        <v>22074874.059999999</v>
      </c>
      <c r="D35" s="7">
        <v>5270</v>
      </c>
      <c r="E35" s="7">
        <v>19712888.359999999</v>
      </c>
      <c r="F35" s="7">
        <v>5139</v>
      </c>
      <c r="G35" s="7">
        <v>1478990</v>
      </c>
      <c r="H35" s="7">
        <v>131</v>
      </c>
      <c r="I35" s="7">
        <v>21191878.359999999</v>
      </c>
      <c r="J35" s="17">
        <f t="shared" si="0"/>
        <v>0.97514231499051229</v>
      </c>
      <c r="K35" s="27"/>
    </row>
    <row r="36" spans="2:11" ht="27.6">
      <c r="B36" s="6" t="s">
        <v>12714</v>
      </c>
      <c r="C36" s="7">
        <v>24535461.73</v>
      </c>
      <c r="D36" s="7">
        <v>37226</v>
      </c>
      <c r="E36" s="7">
        <v>10157774.310000001</v>
      </c>
      <c r="F36" s="7">
        <v>36804</v>
      </c>
      <c r="G36" s="7">
        <v>4867452.17</v>
      </c>
      <c r="H36" s="7">
        <v>422</v>
      </c>
      <c r="I36" s="7">
        <v>15025226.48</v>
      </c>
      <c r="J36" s="17">
        <f t="shared" si="0"/>
        <v>0.98866383710310002</v>
      </c>
      <c r="K36" s="27"/>
    </row>
    <row r="37" spans="2:11">
      <c r="B37" s="6" t="s">
        <v>12495</v>
      </c>
      <c r="C37" s="7">
        <v>27658798.23</v>
      </c>
      <c r="D37" s="7">
        <v>45342</v>
      </c>
      <c r="E37" s="7">
        <v>10232391.880000001</v>
      </c>
      <c r="F37" s="7">
        <v>44819</v>
      </c>
      <c r="G37" s="7">
        <v>5904670</v>
      </c>
      <c r="H37" s="7">
        <v>523</v>
      </c>
      <c r="I37" s="7">
        <v>16137061.880000001</v>
      </c>
      <c r="J37" s="17">
        <f t="shared" si="0"/>
        <v>0.98846544043050588</v>
      </c>
      <c r="K37" s="27"/>
    </row>
    <row r="38" spans="2:11">
      <c r="B38" s="6" t="s">
        <v>12496</v>
      </c>
      <c r="C38" s="7">
        <v>22907780.969999999</v>
      </c>
      <c r="D38" s="7">
        <v>48410</v>
      </c>
      <c r="E38" s="7">
        <v>9646299.9399999995</v>
      </c>
      <c r="F38" s="7">
        <v>48025</v>
      </c>
      <c r="G38" s="7">
        <v>4346650</v>
      </c>
      <c r="H38" s="7">
        <v>385</v>
      </c>
      <c r="I38" s="7">
        <v>13992949.939999999</v>
      </c>
      <c r="J38" s="17">
        <f t="shared" si="0"/>
        <v>0.99204709770708532</v>
      </c>
      <c r="K38" s="27"/>
    </row>
    <row r="39" spans="2:11">
      <c r="B39" s="6" t="s">
        <v>12281</v>
      </c>
      <c r="C39" s="7">
        <v>63508910.350000001</v>
      </c>
      <c r="D39" s="7">
        <v>26198</v>
      </c>
      <c r="E39" s="7">
        <v>8263446.9000000004</v>
      </c>
      <c r="F39" s="7">
        <v>25195</v>
      </c>
      <c r="G39" s="7">
        <v>11323870</v>
      </c>
      <c r="H39" s="7">
        <v>1003</v>
      </c>
      <c r="I39" s="7">
        <v>19587316.899999999</v>
      </c>
      <c r="J39" s="17">
        <f t="shared" si="0"/>
        <v>0.96171463470493934</v>
      </c>
      <c r="K39" s="27"/>
    </row>
    <row r="40" spans="2:11">
      <c r="B40" s="6" t="s">
        <v>12497</v>
      </c>
      <c r="C40" s="7">
        <v>19988248.68</v>
      </c>
      <c r="D40" s="7">
        <v>19850</v>
      </c>
      <c r="E40" s="7">
        <v>6463394.2199999997</v>
      </c>
      <c r="F40" s="7">
        <v>19506</v>
      </c>
      <c r="G40" s="7">
        <v>3883760</v>
      </c>
      <c r="H40" s="7">
        <v>344</v>
      </c>
      <c r="I40" s="7">
        <v>10347154.220000001</v>
      </c>
      <c r="J40" s="17">
        <f t="shared" si="0"/>
        <v>0.98267002518891688</v>
      </c>
      <c r="K40" s="27"/>
    </row>
    <row r="41" spans="2:11">
      <c r="B41" s="6" t="s">
        <v>12498</v>
      </c>
      <c r="C41" s="7">
        <v>36899055.920000002</v>
      </c>
      <c r="D41" s="7">
        <v>56553</v>
      </c>
      <c r="E41" s="7">
        <v>13159998.789999999</v>
      </c>
      <c r="F41" s="7">
        <v>55856</v>
      </c>
      <c r="G41" s="7">
        <v>7869130</v>
      </c>
      <c r="H41" s="7">
        <v>697</v>
      </c>
      <c r="I41" s="7">
        <v>21029128.789999999</v>
      </c>
      <c r="J41" s="17">
        <f t="shared" si="0"/>
        <v>0.98767527805775113</v>
      </c>
      <c r="K41" s="27"/>
    </row>
    <row r="42" spans="2:11">
      <c r="B42" s="6" t="s">
        <v>12499</v>
      </c>
      <c r="C42" s="7">
        <v>29631656.949999999</v>
      </c>
      <c r="D42" s="7">
        <v>17714</v>
      </c>
      <c r="E42" s="7">
        <v>4729187.2</v>
      </c>
      <c r="F42" s="7">
        <v>17203</v>
      </c>
      <c r="G42" s="7">
        <v>5769190</v>
      </c>
      <c r="H42" s="7">
        <v>511</v>
      </c>
      <c r="I42" s="7">
        <v>10498377.199999999</v>
      </c>
      <c r="J42" s="17">
        <f t="shared" si="0"/>
        <v>0.97115276052839561</v>
      </c>
      <c r="K42" s="27"/>
    </row>
    <row r="43" spans="2:11" s="27" customFormat="1">
      <c r="B43" s="6" t="s">
        <v>12500</v>
      </c>
      <c r="C43" s="7">
        <v>26599722.73</v>
      </c>
      <c r="D43" s="7">
        <v>14017</v>
      </c>
      <c r="E43" s="7">
        <v>5617506.25</v>
      </c>
      <c r="F43" s="7">
        <v>13517</v>
      </c>
      <c r="G43" s="7">
        <v>5645000</v>
      </c>
      <c r="H43" s="7">
        <v>500</v>
      </c>
      <c r="I43" s="7">
        <v>11262506.25</v>
      </c>
      <c r="J43" s="17">
        <f t="shared" si="0"/>
        <v>0.96432902903617035</v>
      </c>
    </row>
    <row r="44" spans="2:11" s="27" customFormat="1">
      <c r="B44" s="6" t="s">
        <v>12501</v>
      </c>
      <c r="C44" s="7">
        <v>25359965.719999999</v>
      </c>
      <c r="D44" s="7">
        <v>3993</v>
      </c>
      <c r="E44" s="7">
        <v>5822296.21</v>
      </c>
      <c r="F44" s="7">
        <v>3539</v>
      </c>
      <c r="G44" s="7">
        <v>5125660</v>
      </c>
      <c r="H44" s="7">
        <v>454</v>
      </c>
      <c r="I44" s="7">
        <v>10947956.210000001</v>
      </c>
      <c r="J44" s="17">
        <f t="shared" si="0"/>
        <v>0.8863010267968946</v>
      </c>
    </row>
    <row r="45" spans="2:11" s="27" customFormat="1">
      <c r="B45" s="6" t="s">
        <v>12502</v>
      </c>
      <c r="C45" s="7">
        <v>24337194.260000002</v>
      </c>
      <c r="D45" s="7">
        <v>29839</v>
      </c>
      <c r="E45" s="7">
        <v>4829757.8899999997</v>
      </c>
      <c r="F45" s="7">
        <v>29584</v>
      </c>
      <c r="G45" s="7">
        <v>2878950</v>
      </c>
      <c r="H45" s="7">
        <v>255</v>
      </c>
      <c r="I45" s="7">
        <v>7708707.8899999997</v>
      </c>
      <c r="J45" s="17">
        <f t="shared" si="0"/>
        <v>0.99145413720298936</v>
      </c>
    </row>
    <row r="46" spans="2:11" s="27" customFormat="1">
      <c r="B46" s="6" t="s">
        <v>12503</v>
      </c>
      <c r="C46" s="7">
        <v>32311202.420000002</v>
      </c>
      <c r="D46" s="7">
        <v>25231</v>
      </c>
      <c r="E46" s="7">
        <v>11516155.34</v>
      </c>
      <c r="F46" s="7">
        <v>24733</v>
      </c>
      <c r="G46" s="7">
        <v>5622420</v>
      </c>
      <c r="H46" s="7">
        <v>498</v>
      </c>
      <c r="I46" s="7">
        <v>17138575.34</v>
      </c>
      <c r="J46" s="17">
        <f t="shared" si="0"/>
        <v>0.9802623756490032</v>
      </c>
    </row>
    <row r="47" spans="2:11">
      <c r="B47" s="6" t="s">
        <v>12282</v>
      </c>
      <c r="C47" s="7">
        <v>43186242.060000002</v>
      </c>
      <c r="D47" s="7">
        <v>67455</v>
      </c>
      <c r="E47" s="7">
        <v>13443497.48</v>
      </c>
      <c r="F47" s="7">
        <v>66752</v>
      </c>
      <c r="G47" s="7">
        <v>8176913.6900000004</v>
      </c>
      <c r="H47" s="7">
        <v>703</v>
      </c>
      <c r="I47" s="7">
        <v>21620411.170000002</v>
      </c>
      <c r="J47" s="17">
        <f t="shared" si="0"/>
        <v>0.9895782373434141</v>
      </c>
      <c r="K47" s="27"/>
    </row>
    <row r="48" spans="2:11" s="27" customFormat="1">
      <c r="B48" s="6" t="s">
        <v>12504</v>
      </c>
      <c r="C48" s="7">
        <v>47980619</v>
      </c>
      <c r="D48" s="7">
        <v>23540</v>
      </c>
      <c r="E48" s="7">
        <v>6613558.3799999999</v>
      </c>
      <c r="F48" s="7">
        <v>22643</v>
      </c>
      <c r="G48" s="7">
        <v>10127130</v>
      </c>
      <c r="H48" s="7">
        <v>897</v>
      </c>
      <c r="I48" s="7">
        <v>16740688.380000001</v>
      </c>
      <c r="J48" s="17">
        <f t="shared" si="0"/>
        <v>0.96189464740866615</v>
      </c>
    </row>
    <row r="49" spans="1:10" s="27" customFormat="1">
      <c r="B49" s="6" t="s">
        <v>12505</v>
      </c>
      <c r="C49" s="7">
        <v>37225485.640000001</v>
      </c>
      <c r="D49" s="7">
        <v>32869</v>
      </c>
      <c r="E49" s="7">
        <v>4653428.74</v>
      </c>
      <c r="F49" s="7">
        <v>32310</v>
      </c>
      <c r="G49" s="7">
        <v>6311110</v>
      </c>
      <c r="H49" s="7">
        <v>559</v>
      </c>
      <c r="I49" s="7">
        <v>10964538.74</v>
      </c>
      <c r="J49" s="17">
        <f t="shared" si="0"/>
        <v>0.9829930937965865</v>
      </c>
    </row>
    <row r="50" spans="1:10" s="27" customFormat="1">
      <c r="B50" s="6" t="s">
        <v>12552</v>
      </c>
      <c r="C50" s="7">
        <v>18237115.68</v>
      </c>
      <c r="D50" s="7">
        <v>18181</v>
      </c>
      <c r="E50" s="7">
        <v>5146327.21</v>
      </c>
      <c r="F50" s="7">
        <v>17799</v>
      </c>
      <c r="G50" s="7">
        <v>4312780</v>
      </c>
      <c r="H50" s="7">
        <v>382</v>
      </c>
      <c r="I50" s="7">
        <v>9459107.2100000009</v>
      </c>
      <c r="J50" s="17">
        <f t="shared" si="0"/>
        <v>0.97898905450745288</v>
      </c>
    </row>
    <row r="51" spans="1:10" s="27" customFormat="1">
      <c r="B51" s="6" t="s">
        <v>12506</v>
      </c>
      <c r="C51" s="7">
        <v>21497481.420000002</v>
      </c>
      <c r="D51" s="7">
        <v>67890</v>
      </c>
      <c r="E51" s="7">
        <v>9482632.2799999993</v>
      </c>
      <c r="F51" s="7">
        <v>67479</v>
      </c>
      <c r="G51" s="7">
        <v>4640190</v>
      </c>
      <c r="H51" s="7">
        <v>411</v>
      </c>
      <c r="I51" s="7">
        <v>14122822.279999999</v>
      </c>
      <c r="J51" s="17">
        <f t="shared" si="0"/>
        <v>0.99394608926204153</v>
      </c>
    </row>
    <row r="52" spans="1:10" s="27" customFormat="1">
      <c r="B52" s="6" t="s">
        <v>12283</v>
      </c>
      <c r="C52" s="7">
        <v>65954160.960000001</v>
      </c>
      <c r="D52" s="7">
        <v>51772</v>
      </c>
      <c r="E52" s="7">
        <v>22884250.329999998</v>
      </c>
      <c r="F52" s="7">
        <v>50448</v>
      </c>
      <c r="G52" s="7">
        <v>14947960</v>
      </c>
      <c r="H52" s="7">
        <v>1324</v>
      </c>
      <c r="I52" s="7">
        <v>37832210.329999998</v>
      </c>
      <c r="J52" s="17">
        <f t="shared" si="0"/>
        <v>0.97442633083520047</v>
      </c>
    </row>
    <row r="53" spans="1:10" s="27" customFormat="1">
      <c r="B53" s="6" t="s">
        <v>12507</v>
      </c>
      <c r="C53" s="7">
        <v>22752816.140000001</v>
      </c>
      <c r="D53" s="7">
        <v>11429</v>
      </c>
      <c r="E53" s="7">
        <v>5702749.8499999996</v>
      </c>
      <c r="F53" s="7">
        <v>10921</v>
      </c>
      <c r="G53" s="7">
        <v>5735320</v>
      </c>
      <c r="H53" s="7">
        <v>508</v>
      </c>
      <c r="I53" s="7">
        <v>11438069.85</v>
      </c>
      <c r="J53" s="17">
        <f t="shared" si="0"/>
        <v>0.95555166681249448</v>
      </c>
    </row>
    <row r="54" spans="1:10" s="27" customFormat="1">
      <c r="B54" s="6" t="s">
        <v>12508</v>
      </c>
      <c r="C54" s="7">
        <v>37007230.530000001</v>
      </c>
      <c r="D54" s="7">
        <v>16821</v>
      </c>
      <c r="E54" s="7">
        <v>8314106.5099999998</v>
      </c>
      <c r="F54" s="7">
        <v>16138</v>
      </c>
      <c r="G54" s="7">
        <v>7711070</v>
      </c>
      <c r="H54" s="7">
        <v>683</v>
      </c>
      <c r="I54" s="7">
        <v>16025176.51</v>
      </c>
      <c r="J54" s="17">
        <f t="shared" si="0"/>
        <v>0.95939599310385826</v>
      </c>
    </row>
    <row r="55" spans="1:10" s="27" customFormat="1">
      <c r="B55" s="6" t="s">
        <v>12509</v>
      </c>
      <c r="C55" s="7">
        <v>11329275.630000001</v>
      </c>
      <c r="D55" s="7">
        <v>4060</v>
      </c>
      <c r="E55" s="7">
        <v>6013032.2699999996</v>
      </c>
      <c r="F55" s="7">
        <v>3884</v>
      </c>
      <c r="G55" s="7">
        <v>1987040</v>
      </c>
      <c r="H55" s="7">
        <v>176</v>
      </c>
      <c r="I55" s="7">
        <v>8000072.2699999996</v>
      </c>
      <c r="J55" s="17">
        <f t="shared" si="0"/>
        <v>0.95665024630541873</v>
      </c>
    </row>
    <row r="56" spans="1:10" s="27" customFormat="1">
      <c r="B56" s="6" t="s">
        <v>12511</v>
      </c>
      <c r="C56" s="7">
        <v>31800691.260000002</v>
      </c>
      <c r="D56" s="7">
        <v>19128</v>
      </c>
      <c r="E56" s="7">
        <v>7019832.9100000001</v>
      </c>
      <c r="F56" s="7">
        <v>18410</v>
      </c>
      <c r="G56" s="7">
        <v>8106220</v>
      </c>
      <c r="H56" s="7">
        <v>718</v>
      </c>
      <c r="I56" s="7">
        <v>15126052.91</v>
      </c>
      <c r="J56" s="17">
        <f t="shared" si="0"/>
        <v>0.96246340443329148</v>
      </c>
    </row>
    <row r="57" spans="1:10" s="27" customFormat="1" ht="27.6">
      <c r="B57" s="6" t="s">
        <v>12512</v>
      </c>
      <c r="C57" s="7">
        <v>34845621.090000004</v>
      </c>
      <c r="D57" s="7">
        <v>23492</v>
      </c>
      <c r="E57" s="7">
        <v>7091548.1299999999</v>
      </c>
      <c r="F57" s="7">
        <v>22860</v>
      </c>
      <c r="G57" s="7">
        <v>7135280</v>
      </c>
      <c r="H57" s="7">
        <v>632</v>
      </c>
      <c r="I57" s="7">
        <v>14226828.130000001</v>
      </c>
      <c r="J57" s="17">
        <f t="shared" si="0"/>
        <v>0.97309722458709347</v>
      </c>
    </row>
    <row r="58" spans="1:10" s="27" customFormat="1" ht="27.6">
      <c r="B58" s="6" t="s">
        <v>12513</v>
      </c>
      <c r="C58" s="7">
        <v>48126067.630000003</v>
      </c>
      <c r="D58" s="7">
        <v>25506</v>
      </c>
      <c r="E58" s="7">
        <v>11891002.140000001</v>
      </c>
      <c r="F58" s="7">
        <v>24683</v>
      </c>
      <c r="G58" s="7">
        <v>9623933.0199999996</v>
      </c>
      <c r="H58" s="7">
        <v>823</v>
      </c>
      <c r="I58" s="7">
        <v>21514935.16</v>
      </c>
      <c r="J58" s="17">
        <f t="shared" si="0"/>
        <v>0.96773308241198153</v>
      </c>
    </row>
    <row r="59" spans="1:10" s="27" customFormat="1">
      <c r="B59" s="6" t="s">
        <v>12440</v>
      </c>
      <c r="C59" s="7">
        <v>18782346.739999998</v>
      </c>
      <c r="D59" s="7">
        <v>8500</v>
      </c>
      <c r="E59" s="7">
        <v>7860321.0499999998</v>
      </c>
      <c r="F59" s="7">
        <v>8281</v>
      </c>
      <c r="G59" s="7">
        <v>2403769.13</v>
      </c>
      <c r="H59" s="7">
        <v>219</v>
      </c>
      <c r="I59" s="7">
        <v>10264090.17</v>
      </c>
      <c r="J59" s="17">
        <f t="shared" si="0"/>
        <v>0.97423529411764709</v>
      </c>
    </row>
    <row r="60" spans="1:10">
      <c r="A60">
        <f>+COUNTA(B11:B59)</f>
        <v>49</v>
      </c>
      <c r="B60" s="11" t="s">
        <v>10891</v>
      </c>
      <c r="C60" s="9">
        <f t="shared" ref="C60:I60" si="1">+SUM(C11:C59)</f>
        <v>1529087196.5400007</v>
      </c>
      <c r="D60" s="9">
        <f t="shared" si="1"/>
        <v>1400579</v>
      </c>
      <c r="E60" s="9">
        <f t="shared" si="1"/>
        <v>417497023.68999994</v>
      </c>
      <c r="F60" s="9">
        <f t="shared" si="1"/>
        <v>1373742</v>
      </c>
      <c r="G60" s="9">
        <f t="shared" si="1"/>
        <v>303596368.00999999</v>
      </c>
      <c r="H60" s="9">
        <f t="shared" si="1"/>
        <v>26837</v>
      </c>
      <c r="I60" s="9">
        <f t="shared" si="1"/>
        <v>721093391.68999994</v>
      </c>
      <c r="J60" s="53">
        <f>+F60/D60</f>
        <v>0.98083863887720724</v>
      </c>
    </row>
    <row r="61" spans="1:10">
      <c r="B61" s="12" t="s">
        <v>15</v>
      </c>
      <c r="C61" s="3"/>
      <c r="D61" s="4"/>
      <c r="E61" s="3"/>
      <c r="F61" s="4"/>
      <c r="G61" s="3"/>
      <c r="H61" s="4"/>
      <c r="I61" s="3"/>
      <c r="J61" s="5"/>
    </row>
    <row r="62" spans="1:10">
      <c r="B62" s="124" t="s">
        <v>12267</v>
      </c>
      <c r="C62" s="125"/>
      <c r="D62" s="125"/>
      <c r="E62" s="125"/>
      <c r="F62" s="125"/>
      <c r="G62" s="125"/>
      <c r="H62" s="125"/>
      <c r="I62" s="125"/>
      <c r="J62" s="125"/>
    </row>
    <row r="63" spans="1:10" ht="14.4" customHeight="1">
      <c r="B63" s="123" t="s">
        <v>12268</v>
      </c>
      <c r="C63" s="123"/>
      <c r="D63" s="123"/>
      <c r="E63" s="123"/>
      <c r="F63" s="123"/>
      <c r="G63" s="123"/>
      <c r="H63" s="123"/>
      <c r="I63" s="123"/>
      <c r="J63" s="123"/>
    </row>
    <row r="64" spans="1:10">
      <c r="B64" s="122" t="s">
        <v>12726</v>
      </c>
      <c r="C64" s="122"/>
      <c r="D64" s="122"/>
      <c r="E64" s="122"/>
      <c r="F64" s="122"/>
      <c r="G64" s="122"/>
      <c r="H64" s="122"/>
      <c r="I64" s="122"/>
      <c r="J64" s="122"/>
    </row>
  </sheetData>
  <mergeCells count="16">
    <mergeCell ref="B64:J64"/>
    <mergeCell ref="B63:J63"/>
    <mergeCell ref="B62:J6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9">
    <cfRule type="duplicateValues" dxfId="3" priority="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showGridLines="0" zoomScale="90" zoomScaleNormal="90" workbookViewId="0">
      <pane xSplit="2" ySplit="10" topLeftCell="C88" activePane="bottomRight" state="frozen"/>
      <selection activeCell="B18" sqref="B18"/>
      <selection pane="topRight" activeCell="B18" sqref="B18"/>
      <selection pane="bottomLeft" activeCell="B18" sqref="B18"/>
      <selection pane="bottomRight" activeCell="B108" sqref="B108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+'SEGMENTO 1'!B4:J4</f>
        <v>Al 31 de agosto de 2022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14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 ht="15" customHeight="1">
      <c r="B11" s="6" t="s">
        <v>12441</v>
      </c>
      <c r="C11" s="7">
        <v>6059521.4299999997</v>
      </c>
      <c r="D11" s="7">
        <v>1759</v>
      </c>
      <c r="E11" s="7">
        <v>646717.76</v>
      </c>
      <c r="F11" s="7">
        <v>1607</v>
      </c>
      <c r="G11" s="7">
        <v>760000</v>
      </c>
      <c r="H11" s="7">
        <v>152</v>
      </c>
      <c r="I11" s="7">
        <v>1406717.76</v>
      </c>
      <c r="J11" s="35">
        <f>+F11/D11</f>
        <v>0.91358726549175673</v>
      </c>
      <c r="K11" s="27"/>
    </row>
    <row r="12" spans="2:11" ht="15" customHeight="1">
      <c r="B12" s="6" t="s">
        <v>12310</v>
      </c>
      <c r="C12" s="7">
        <v>5471685.5</v>
      </c>
      <c r="D12" s="7">
        <v>1423</v>
      </c>
      <c r="E12" s="7">
        <v>1101878.68</v>
      </c>
      <c r="F12" s="7">
        <v>1166</v>
      </c>
      <c r="G12" s="7">
        <v>1285000</v>
      </c>
      <c r="H12" s="7">
        <v>257</v>
      </c>
      <c r="I12" s="7">
        <v>2386878.6800000002</v>
      </c>
      <c r="J12" s="35">
        <f>+F12/D12</f>
        <v>0.81939564300773016</v>
      </c>
      <c r="K12" s="27"/>
    </row>
    <row r="13" spans="2:11" s="27" customFormat="1" ht="15" customHeight="1">
      <c r="B13" s="6" t="s">
        <v>12284</v>
      </c>
      <c r="C13" s="7">
        <v>14382526.130000001</v>
      </c>
      <c r="D13" s="7">
        <v>10588</v>
      </c>
      <c r="E13" s="7">
        <v>2136673.15</v>
      </c>
      <c r="F13" s="7">
        <v>10206</v>
      </c>
      <c r="G13" s="7">
        <v>1910000</v>
      </c>
      <c r="H13" s="7">
        <v>382</v>
      </c>
      <c r="I13" s="7">
        <v>4046673.15</v>
      </c>
      <c r="J13" s="35">
        <f>+F13/D13</f>
        <v>0.96392142047601059</v>
      </c>
    </row>
    <row r="14" spans="2:11" s="27" customFormat="1" ht="15" customHeight="1">
      <c r="B14" s="6" t="s">
        <v>12514</v>
      </c>
      <c r="C14" s="7">
        <v>12096710.18</v>
      </c>
      <c r="D14" s="7">
        <v>4774</v>
      </c>
      <c r="E14" s="7">
        <v>1358090.24</v>
      </c>
      <c r="F14" s="7">
        <v>4421</v>
      </c>
      <c r="G14" s="7">
        <v>1765000</v>
      </c>
      <c r="H14" s="7">
        <v>353</v>
      </c>
      <c r="I14" s="7">
        <v>3123090.24</v>
      </c>
      <c r="J14" s="35">
        <f>+F14/D14</f>
        <v>0.92605781315458735</v>
      </c>
    </row>
    <row r="15" spans="2:11" s="27" customFormat="1" ht="15" customHeight="1">
      <c r="B15" s="6" t="s">
        <v>55</v>
      </c>
      <c r="C15" s="7">
        <v>3964875.52</v>
      </c>
      <c r="D15" s="7">
        <v>2708</v>
      </c>
      <c r="E15" s="7">
        <v>716680.71</v>
      </c>
      <c r="F15" s="7">
        <v>2569</v>
      </c>
      <c r="G15" s="7">
        <v>695000</v>
      </c>
      <c r="H15" s="7">
        <v>139</v>
      </c>
      <c r="I15" s="7">
        <v>1411680.71</v>
      </c>
      <c r="J15" s="35">
        <f t="shared" ref="J15:J78" si="0">+F15/D15</f>
        <v>0.94867060561299854</v>
      </c>
    </row>
    <row r="16" spans="2:11" ht="15" customHeight="1">
      <c r="B16" s="6" t="s">
        <v>12515</v>
      </c>
      <c r="C16" s="7">
        <v>8869286.5899999999</v>
      </c>
      <c r="D16" s="7">
        <v>9312</v>
      </c>
      <c r="E16" s="7">
        <v>989497.85</v>
      </c>
      <c r="F16" s="7">
        <v>9032</v>
      </c>
      <c r="G16" s="7">
        <v>1400000</v>
      </c>
      <c r="H16" s="7">
        <v>280</v>
      </c>
      <c r="I16" s="7">
        <v>2389497.85</v>
      </c>
      <c r="J16" s="35">
        <f t="shared" si="0"/>
        <v>0.96993127147766323</v>
      </c>
      <c r="K16" s="27"/>
    </row>
    <row r="17" spans="2:11" ht="15" customHeight="1">
      <c r="B17" s="6" t="s">
        <v>12516</v>
      </c>
      <c r="C17" s="7">
        <v>3774435.93</v>
      </c>
      <c r="D17" s="7">
        <v>8736</v>
      </c>
      <c r="E17" s="7">
        <v>1284907.26</v>
      </c>
      <c r="F17" s="7">
        <v>8588</v>
      </c>
      <c r="G17" s="7">
        <v>740000</v>
      </c>
      <c r="H17" s="7">
        <v>148</v>
      </c>
      <c r="I17" s="7">
        <v>2024907.26</v>
      </c>
      <c r="J17" s="35">
        <f t="shared" si="0"/>
        <v>0.98305860805860801</v>
      </c>
      <c r="K17" s="27"/>
    </row>
    <row r="18" spans="2:11" ht="15" customHeight="1">
      <c r="B18" s="6" t="s">
        <v>12517</v>
      </c>
      <c r="C18" s="7">
        <v>4827026.05</v>
      </c>
      <c r="D18" s="7">
        <v>6071</v>
      </c>
      <c r="E18" s="7">
        <v>1595676.8</v>
      </c>
      <c r="F18" s="7">
        <v>5908</v>
      </c>
      <c r="G18" s="7">
        <v>815000</v>
      </c>
      <c r="H18" s="7">
        <v>163</v>
      </c>
      <c r="I18" s="7">
        <v>2410676.7999999998</v>
      </c>
      <c r="J18" s="35">
        <f t="shared" si="0"/>
        <v>0.97315104595618518</v>
      </c>
      <c r="K18" s="27"/>
    </row>
    <row r="19" spans="2:11" ht="15" customHeight="1">
      <c r="B19" s="6" t="s">
        <v>12518</v>
      </c>
      <c r="C19" s="7">
        <v>6454881.6100000003</v>
      </c>
      <c r="D19" s="7">
        <v>5283</v>
      </c>
      <c r="E19" s="7">
        <v>1783368.89</v>
      </c>
      <c r="F19" s="7">
        <v>5095</v>
      </c>
      <c r="G19" s="7">
        <v>940000</v>
      </c>
      <c r="H19" s="7">
        <v>188</v>
      </c>
      <c r="I19" s="7">
        <v>2723368.89</v>
      </c>
      <c r="J19" s="35">
        <f t="shared" si="0"/>
        <v>0.96441415862199509</v>
      </c>
      <c r="K19" s="27"/>
    </row>
    <row r="20" spans="2:11" ht="15" customHeight="1">
      <c r="B20" s="6" t="s">
        <v>12519</v>
      </c>
      <c r="C20" s="7">
        <v>10767146.6</v>
      </c>
      <c r="D20" s="7">
        <v>11438</v>
      </c>
      <c r="E20" s="7">
        <v>1420262.2</v>
      </c>
      <c r="F20" s="7">
        <v>11061</v>
      </c>
      <c r="G20" s="7">
        <v>1885000</v>
      </c>
      <c r="H20" s="7">
        <v>377</v>
      </c>
      <c r="I20" s="7">
        <v>3305262.2</v>
      </c>
      <c r="J20" s="35">
        <f t="shared" si="0"/>
        <v>0.96703969225389053</v>
      </c>
      <c r="K20" s="27"/>
    </row>
    <row r="21" spans="2:11" ht="15" customHeight="1">
      <c r="B21" s="6" t="s">
        <v>12520</v>
      </c>
      <c r="C21" s="7">
        <v>14623801.84</v>
      </c>
      <c r="D21" s="7">
        <v>21201</v>
      </c>
      <c r="E21" s="7">
        <v>3032345.04</v>
      </c>
      <c r="F21" s="7">
        <v>20649</v>
      </c>
      <c r="G21" s="7">
        <v>2760000</v>
      </c>
      <c r="H21" s="7">
        <v>552</v>
      </c>
      <c r="I21" s="7">
        <v>5792345.04</v>
      </c>
      <c r="J21" s="35">
        <f t="shared" si="0"/>
        <v>0.97396349228809964</v>
      </c>
      <c r="K21" s="27"/>
    </row>
    <row r="22" spans="2:11" ht="15" customHeight="1">
      <c r="B22" s="6" t="s">
        <v>12286</v>
      </c>
      <c r="C22" s="7">
        <v>5486805.1600000001</v>
      </c>
      <c r="D22" s="7">
        <v>22238</v>
      </c>
      <c r="E22" s="7">
        <v>2887540.15</v>
      </c>
      <c r="F22" s="7">
        <v>22071</v>
      </c>
      <c r="G22" s="7">
        <v>835000</v>
      </c>
      <c r="H22" s="7">
        <v>167</v>
      </c>
      <c r="I22" s="7">
        <v>3722540.15</v>
      </c>
      <c r="J22" s="35">
        <f t="shared" si="0"/>
        <v>0.9924903318643763</v>
      </c>
      <c r="K22" s="27"/>
    </row>
    <row r="23" spans="2:11" ht="15" customHeight="1">
      <c r="B23" s="6" t="s">
        <v>12325</v>
      </c>
      <c r="C23" s="7">
        <v>5802272.8600000003</v>
      </c>
      <c r="D23" s="7">
        <v>8361</v>
      </c>
      <c r="E23" s="7">
        <v>729181.68</v>
      </c>
      <c r="F23" s="7">
        <v>8147</v>
      </c>
      <c r="G23" s="7">
        <v>1070000</v>
      </c>
      <c r="H23" s="7">
        <v>214</v>
      </c>
      <c r="I23" s="7">
        <v>1799181.68</v>
      </c>
      <c r="J23" s="35">
        <f t="shared" si="0"/>
        <v>0.9744049754814017</v>
      </c>
      <c r="K23" s="27"/>
    </row>
    <row r="24" spans="2:11" ht="15" customHeight="1">
      <c r="B24" s="6" t="s">
        <v>12523</v>
      </c>
      <c r="C24" s="7">
        <v>23570345.780000001</v>
      </c>
      <c r="D24" s="7">
        <v>13110</v>
      </c>
      <c r="E24" s="7">
        <v>1915423.55</v>
      </c>
      <c r="F24" s="7">
        <v>12522</v>
      </c>
      <c r="G24" s="7">
        <v>2940000</v>
      </c>
      <c r="H24" s="7">
        <v>588</v>
      </c>
      <c r="I24" s="7">
        <v>4855423.55</v>
      </c>
      <c r="J24" s="35">
        <f t="shared" si="0"/>
        <v>0.95514874141876427</v>
      </c>
      <c r="K24" s="27"/>
    </row>
    <row r="25" spans="2:11" ht="15" customHeight="1">
      <c r="B25" s="6" t="s">
        <v>12524</v>
      </c>
      <c r="C25" s="7">
        <v>9456744.8599999994</v>
      </c>
      <c r="D25" s="7">
        <v>4978</v>
      </c>
      <c r="E25" s="7">
        <v>1020168.11</v>
      </c>
      <c r="F25" s="7">
        <v>4570</v>
      </c>
      <c r="G25" s="7">
        <v>2040000</v>
      </c>
      <c r="H25" s="7">
        <v>408</v>
      </c>
      <c r="I25" s="7">
        <v>3060168.11</v>
      </c>
      <c r="J25" s="35">
        <f t="shared" si="0"/>
        <v>0.91803937324226592</v>
      </c>
      <c r="K25" s="27"/>
    </row>
    <row r="26" spans="2:11" ht="15" customHeight="1">
      <c r="B26" s="6" t="s">
        <v>12525</v>
      </c>
      <c r="C26" s="7">
        <v>5204274.6100000003</v>
      </c>
      <c r="D26" s="7">
        <v>15676</v>
      </c>
      <c r="E26" s="7">
        <v>1618768.22</v>
      </c>
      <c r="F26" s="7">
        <v>15383</v>
      </c>
      <c r="G26" s="7">
        <v>1465000</v>
      </c>
      <c r="H26" s="7">
        <v>293</v>
      </c>
      <c r="I26" s="7">
        <v>3083768.22</v>
      </c>
      <c r="J26" s="35">
        <f t="shared" si="0"/>
        <v>0.98130900739984694</v>
      </c>
      <c r="K26" s="27"/>
    </row>
    <row r="27" spans="2:11" ht="15" customHeight="1">
      <c r="B27" s="6" t="s">
        <v>12527</v>
      </c>
      <c r="C27" s="7">
        <v>10717712.73</v>
      </c>
      <c r="D27" s="7">
        <v>8603</v>
      </c>
      <c r="E27" s="7">
        <v>2318440.86</v>
      </c>
      <c r="F27" s="7">
        <v>8280</v>
      </c>
      <c r="G27" s="7">
        <v>1615000</v>
      </c>
      <c r="H27" s="7">
        <v>323</v>
      </c>
      <c r="I27" s="7">
        <v>3933440.86</v>
      </c>
      <c r="J27" s="35">
        <f t="shared" si="0"/>
        <v>0.96245495757293964</v>
      </c>
      <c r="K27" s="27"/>
    </row>
    <row r="28" spans="2:11" ht="15" customHeight="1">
      <c r="B28" s="6" t="s">
        <v>12287</v>
      </c>
      <c r="C28" s="7">
        <v>9983493.8699999992</v>
      </c>
      <c r="D28" s="7">
        <v>11735</v>
      </c>
      <c r="E28" s="7">
        <v>1748023.51</v>
      </c>
      <c r="F28" s="7">
        <v>11377</v>
      </c>
      <c r="G28" s="7">
        <v>1790000</v>
      </c>
      <c r="H28" s="7">
        <v>358</v>
      </c>
      <c r="I28" s="7">
        <v>3538023.51</v>
      </c>
      <c r="J28" s="35">
        <f t="shared" si="0"/>
        <v>0.96949296974861521</v>
      </c>
      <c r="K28" s="27"/>
    </row>
    <row r="29" spans="2:11" ht="15" customHeight="1">
      <c r="B29" s="6" t="s">
        <v>12529</v>
      </c>
      <c r="C29" s="7">
        <v>8261468.3899999997</v>
      </c>
      <c r="D29" s="7">
        <v>7112</v>
      </c>
      <c r="E29" s="7">
        <v>818360.49</v>
      </c>
      <c r="F29" s="7">
        <v>6946</v>
      </c>
      <c r="G29" s="7">
        <v>830000</v>
      </c>
      <c r="H29" s="7">
        <v>166</v>
      </c>
      <c r="I29" s="7">
        <v>1648360.49</v>
      </c>
      <c r="J29" s="35">
        <f t="shared" si="0"/>
        <v>0.97665916760404947</v>
      </c>
      <c r="K29" s="27"/>
    </row>
    <row r="30" spans="2:11" ht="15" customHeight="1">
      <c r="B30" s="6" t="s">
        <v>12530</v>
      </c>
      <c r="C30" s="7">
        <v>6800635.29</v>
      </c>
      <c r="D30" s="7">
        <v>9659</v>
      </c>
      <c r="E30" s="7">
        <v>1542782.34</v>
      </c>
      <c r="F30" s="7">
        <v>9463</v>
      </c>
      <c r="G30" s="7">
        <v>1034638.59</v>
      </c>
      <c r="H30" s="7">
        <v>196</v>
      </c>
      <c r="I30" s="7">
        <v>2577420.92</v>
      </c>
      <c r="J30" s="35">
        <f t="shared" si="0"/>
        <v>0.97970804431100533</v>
      </c>
      <c r="K30" s="27"/>
    </row>
    <row r="31" spans="2:11" ht="15" customHeight="1">
      <c r="B31" s="6" t="s">
        <v>12531</v>
      </c>
      <c r="C31" s="7">
        <v>9794899.4700000007</v>
      </c>
      <c r="D31" s="8">
        <v>6976</v>
      </c>
      <c r="E31" s="7">
        <v>1200911.07</v>
      </c>
      <c r="F31" s="8">
        <v>6656</v>
      </c>
      <c r="G31" s="7">
        <v>1600000</v>
      </c>
      <c r="H31" s="7">
        <v>320</v>
      </c>
      <c r="I31" s="7">
        <v>2800911.07</v>
      </c>
      <c r="J31" s="35">
        <f t="shared" si="0"/>
        <v>0.95412844036697253</v>
      </c>
      <c r="K31" s="27"/>
    </row>
    <row r="32" spans="2:11" ht="15" customHeight="1">
      <c r="B32" s="6" t="s">
        <v>12532</v>
      </c>
      <c r="C32" s="7">
        <v>3573032.87</v>
      </c>
      <c r="D32" s="7">
        <v>8892</v>
      </c>
      <c r="E32" s="7">
        <v>1357460.84</v>
      </c>
      <c r="F32" s="7">
        <v>8736</v>
      </c>
      <c r="G32" s="7">
        <v>780000</v>
      </c>
      <c r="H32" s="7">
        <v>156</v>
      </c>
      <c r="I32" s="7">
        <v>2137460.84</v>
      </c>
      <c r="J32" s="35">
        <f t="shared" si="0"/>
        <v>0.98245614035087714</v>
      </c>
      <c r="K32" s="27"/>
    </row>
    <row r="33" spans="2:11" ht="15" customHeight="1">
      <c r="B33" s="6" t="s">
        <v>12533</v>
      </c>
      <c r="C33" s="7">
        <v>12446267.93</v>
      </c>
      <c r="D33" s="7">
        <v>29878</v>
      </c>
      <c r="E33" s="7">
        <v>3456134.83</v>
      </c>
      <c r="F33" s="7">
        <v>29309</v>
      </c>
      <c r="G33" s="7">
        <v>2845000</v>
      </c>
      <c r="H33" s="7">
        <v>569</v>
      </c>
      <c r="I33" s="7">
        <v>6301134.8300000001</v>
      </c>
      <c r="J33" s="35">
        <f t="shared" si="0"/>
        <v>0.980955887274918</v>
      </c>
      <c r="K33" s="27"/>
    </row>
    <row r="34" spans="2:11" ht="15" customHeight="1">
      <c r="B34" s="6" t="s">
        <v>12534</v>
      </c>
      <c r="C34" s="7">
        <v>2116490.17</v>
      </c>
      <c r="D34" s="7">
        <v>3087</v>
      </c>
      <c r="E34" s="7">
        <v>2049175.47</v>
      </c>
      <c r="F34" s="7">
        <v>3081</v>
      </c>
      <c r="G34" s="7">
        <v>30000</v>
      </c>
      <c r="H34" s="7">
        <v>6</v>
      </c>
      <c r="I34" s="7">
        <v>2079175.47</v>
      </c>
      <c r="J34" s="35">
        <f t="shared" si="0"/>
        <v>0.99805636540330422</v>
      </c>
      <c r="K34" s="27"/>
    </row>
    <row r="35" spans="2:11" ht="15" customHeight="1">
      <c r="B35" s="6" t="s">
        <v>12535</v>
      </c>
      <c r="C35" s="7">
        <v>2594828.2400000002</v>
      </c>
      <c r="D35" s="7">
        <v>1509</v>
      </c>
      <c r="E35" s="7">
        <v>1749723.34</v>
      </c>
      <c r="F35" s="7">
        <v>1436</v>
      </c>
      <c r="G35" s="7">
        <v>365000</v>
      </c>
      <c r="H35" s="7">
        <v>73</v>
      </c>
      <c r="I35" s="7">
        <v>2114723.34</v>
      </c>
      <c r="J35" s="35">
        <f t="shared" si="0"/>
        <v>0.95162359178263756</v>
      </c>
      <c r="K35" s="27"/>
    </row>
    <row r="36" spans="2:11" ht="15" customHeight="1">
      <c r="B36" s="6" t="s">
        <v>12536</v>
      </c>
      <c r="C36" s="7">
        <v>7558566.4800000004</v>
      </c>
      <c r="D36" s="7">
        <v>20618</v>
      </c>
      <c r="E36" s="7">
        <v>3378262.89</v>
      </c>
      <c r="F36" s="7">
        <v>20315</v>
      </c>
      <c r="G36" s="7">
        <v>1515000</v>
      </c>
      <c r="H36" s="7">
        <v>303</v>
      </c>
      <c r="I36" s="7">
        <v>4893262.8899999997</v>
      </c>
      <c r="J36" s="35">
        <f t="shared" si="0"/>
        <v>0.98530410321078665</v>
      </c>
      <c r="K36" s="27"/>
    </row>
    <row r="37" spans="2:11" ht="15" customHeight="1">
      <c r="B37" s="6" t="s">
        <v>12537</v>
      </c>
      <c r="C37" s="7">
        <v>4061844.7</v>
      </c>
      <c r="D37" s="7">
        <v>1986</v>
      </c>
      <c r="E37" s="7">
        <v>2143798.23</v>
      </c>
      <c r="F37" s="7">
        <v>1841</v>
      </c>
      <c r="G37" s="7">
        <v>725000</v>
      </c>
      <c r="H37" s="7">
        <v>145</v>
      </c>
      <c r="I37" s="7">
        <v>2868798.23</v>
      </c>
      <c r="J37" s="35">
        <f t="shared" si="0"/>
        <v>0.92698892245720044</v>
      </c>
      <c r="K37" s="27"/>
    </row>
    <row r="38" spans="2:11" ht="15" customHeight="1">
      <c r="B38" s="6" t="s">
        <v>12288</v>
      </c>
      <c r="C38" s="7">
        <v>5592642.3099999996</v>
      </c>
      <c r="D38" s="7">
        <v>5264</v>
      </c>
      <c r="E38" s="7">
        <v>2802077.37</v>
      </c>
      <c r="F38" s="7">
        <v>5088</v>
      </c>
      <c r="G38" s="7">
        <v>880000</v>
      </c>
      <c r="H38" s="7">
        <v>176</v>
      </c>
      <c r="I38" s="7">
        <v>3682077.37</v>
      </c>
      <c r="J38" s="35">
        <f t="shared" si="0"/>
        <v>0.96656534954407292</v>
      </c>
      <c r="K38" s="27"/>
    </row>
    <row r="39" spans="2:11" ht="15" customHeight="1">
      <c r="B39" s="6" t="s">
        <v>12352</v>
      </c>
      <c r="C39" s="7">
        <v>7234179.5</v>
      </c>
      <c r="D39" s="7">
        <v>4375</v>
      </c>
      <c r="E39" s="7">
        <v>2928556.85</v>
      </c>
      <c r="F39" s="7">
        <v>4189</v>
      </c>
      <c r="G39" s="7">
        <v>930000</v>
      </c>
      <c r="H39" s="7">
        <v>186</v>
      </c>
      <c r="I39" s="7">
        <v>3858556.85</v>
      </c>
      <c r="J39" s="35">
        <f t="shared" si="0"/>
        <v>0.95748571428571427</v>
      </c>
      <c r="K39" s="27"/>
    </row>
    <row r="40" spans="2:11" ht="15" customHeight="1">
      <c r="B40" s="6" t="s">
        <v>12538</v>
      </c>
      <c r="C40" s="7">
        <v>4855781.5599999996</v>
      </c>
      <c r="D40" s="7">
        <v>13042</v>
      </c>
      <c r="E40" s="7">
        <v>1598952.65</v>
      </c>
      <c r="F40" s="7">
        <v>12818</v>
      </c>
      <c r="G40" s="7">
        <v>1120000</v>
      </c>
      <c r="H40" s="7">
        <v>224</v>
      </c>
      <c r="I40" s="7">
        <v>2718952.65</v>
      </c>
      <c r="J40" s="35">
        <f t="shared" si="0"/>
        <v>0.98282472013494859</v>
      </c>
      <c r="K40" s="27"/>
    </row>
    <row r="41" spans="2:11" ht="15" customHeight="1">
      <c r="B41" s="6" t="s">
        <v>12539</v>
      </c>
      <c r="C41" s="7">
        <v>14210216.98</v>
      </c>
      <c r="D41" s="7">
        <v>8365</v>
      </c>
      <c r="E41" s="7">
        <v>2577673.92</v>
      </c>
      <c r="F41" s="7">
        <v>7696</v>
      </c>
      <c r="G41" s="7">
        <v>3302275.6</v>
      </c>
      <c r="H41" s="7">
        <v>669</v>
      </c>
      <c r="I41" s="7">
        <v>5879949.5199999996</v>
      </c>
      <c r="J41" s="35">
        <f t="shared" si="0"/>
        <v>0.92002390914524801</v>
      </c>
      <c r="K41" s="27"/>
    </row>
    <row r="42" spans="2:11" ht="15" customHeight="1">
      <c r="B42" s="6" t="s">
        <v>12540</v>
      </c>
      <c r="C42" s="7">
        <v>9917485.1699999999</v>
      </c>
      <c r="D42" s="7">
        <v>18423</v>
      </c>
      <c r="E42" s="7">
        <v>2679924.04</v>
      </c>
      <c r="F42" s="7">
        <v>18070</v>
      </c>
      <c r="G42" s="7">
        <v>1765000</v>
      </c>
      <c r="H42" s="7">
        <v>353</v>
      </c>
      <c r="I42" s="7">
        <v>4444924.04</v>
      </c>
      <c r="J42" s="35">
        <f t="shared" si="0"/>
        <v>0.98083916843076591</v>
      </c>
      <c r="K42" s="27"/>
    </row>
    <row r="43" spans="2:11" ht="15" customHeight="1">
      <c r="B43" s="6" t="s">
        <v>12541</v>
      </c>
      <c r="C43" s="7">
        <v>11677775.32</v>
      </c>
      <c r="D43" s="7">
        <v>13487</v>
      </c>
      <c r="E43" s="7">
        <v>2178665.62</v>
      </c>
      <c r="F43" s="7">
        <v>13067</v>
      </c>
      <c r="G43" s="7">
        <v>2100000</v>
      </c>
      <c r="H43" s="7">
        <v>420</v>
      </c>
      <c r="I43" s="7">
        <v>4278665.62</v>
      </c>
      <c r="J43" s="35">
        <f t="shared" si="0"/>
        <v>0.96885890116408391</v>
      </c>
      <c r="K43" s="27"/>
    </row>
    <row r="44" spans="2:11" ht="15" customHeight="1">
      <c r="B44" s="6" t="s">
        <v>12542</v>
      </c>
      <c r="C44" s="7">
        <v>7333335.2000000002</v>
      </c>
      <c r="D44" s="7">
        <v>6718</v>
      </c>
      <c r="E44" s="7">
        <v>775642.86</v>
      </c>
      <c r="F44" s="7">
        <v>6517</v>
      </c>
      <c r="G44" s="7">
        <v>1005000</v>
      </c>
      <c r="H44" s="7">
        <v>201</v>
      </c>
      <c r="I44" s="7">
        <v>1780642.86</v>
      </c>
      <c r="J44" s="35">
        <f t="shared" si="0"/>
        <v>0.97008038106579342</v>
      </c>
      <c r="K44" s="27"/>
    </row>
    <row r="45" spans="2:11" ht="15" customHeight="1">
      <c r="B45" s="6" t="s">
        <v>12544</v>
      </c>
      <c r="C45" s="7">
        <v>13573306.24</v>
      </c>
      <c r="D45" s="7">
        <v>18591</v>
      </c>
      <c r="E45" s="7">
        <v>2249030.88</v>
      </c>
      <c r="F45" s="7">
        <v>18141</v>
      </c>
      <c r="G45" s="7">
        <v>2250000</v>
      </c>
      <c r="H45" s="7">
        <v>450</v>
      </c>
      <c r="I45" s="7">
        <v>4499030.88</v>
      </c>
      <c r="J45" s="35">
        <f t="shared" si="0"/>
        <v>0.97579473939002748</v>
      </c>
      <c r="K45" s="27"/>
    </row>
    <row r="46" spans="2:11" ht="15" customHeight="1">
      <c r="B46" s="6" t="s">
        <v>12366</v>
      </c>
      <c r="C46" s="7">
        <v>4893217.78</v>
      </c>
      <c r="D46" s="7">
        <v>5671</v>
      </c>
      <c r="E46" s="7">
        <v>854458.46</v>
      </c>
      <c r="F46" s="7">
        <v>5512</v>
      </c>
      <c r="G46" s="7">
        <v>795000</v>
      </c>
      <c r="H46" s="7">
        <v>159</v>
      </c>
      <c r="I46" s="7">
        <v>1649458.46</v>
      </c>
      <c r="J46" s="35">
        <f t="shared" si="0"/>
        <v>0.9719626168224299</v>
      </c>
      <c r="K46" s="27"/>
    </row>
    <row r="47" spans="2:11" ht="15" customHeight="1">
      <c r="B47" s="6" t="s">
        <v>12291</v>
      </c>
      <c r="C47" s="7">
        <v>7179209.3399999999</v>
      </c>
      <c r="D47" s="7">
        <v>10824</v>
      </c>
      <c r="E47" s="7">
        <v>967436.26</v>
      </c>
      <c r="F47" s="7">
        <v>10596</v>
      </c>
      <c r="G47" s="7">
        <v>1140000</v>
      </c>
      <c r="H47" s="7">
        <v>228</v>
      </c>
      <c r="I47" s="7">
        <v>2107436.2599999998</v>
      </c>
      <c r="J47" s="35">
        <f t="shared" si="0"/>
        <v>0.97893569844789352</v>
      </c>
      <c r="K47" s="27"/>
    </row>
    <row r="48" spans="2:11" ht="15" customHeight="1">
      <c r="B48" s="6" t="s">
        <v>12292</v>
      </c>
      <c r="C48" s="7">
        <v>15582909.42</v>
      </c>
      <c r="D48" s="7">
        <v>10467</v>
      </c>
      <c r="E48" s="7">
        <v>988377.06</v>
      </c>
      <c r="F48" s="7">
        <v>10121</v>
      </c>
      <c r="G48" s="7">
        <v>1730000</v>
      </c>
      <c r="H48" s="7">
        <v>346</v>
      </c>
      <c r="I48" s="7">
        <v>2718377.06</v>
      </c>
      <c r="J48" s="35">
        <f t="shared" si="0"/>
        <v>0.96694372790675454</v>
      </c>
      <c r="K48" s="27"/>
    </row>
    <row r="49" spans="2:11" ht="15" customHeight="1">
      <c r="B49" s="6" t="s">
        <v>56</v>
      </c>
      <c r="C49" s="7">
        <v>4976605.8600000003</v>
      </c>
      <c r="D49" s="7">
        <v>3891</v>
      </c>
      <c r="E49" s="7">
        <v>1010759.15</v>
      </c>
      <c r="F49" s="7">
        <v>3700</v>
      </c>
      <c r="G49" s="7">
        <v>955000</v>
      </c>
      <c r="H49" s="7">
        <v>191</v>
      </c>
      <c r="I49" s="7">
        <v>1965759.15</v>
      </c>
      <c r="J49" s="35">
        <f t="shared" si="0"/>
        <v>0.95091236186070416</v>
      </c>
      <c r="K49" s="27"/>
    </row>
    <row r="50" spans="2:11" ht="15" customHeight="1">
      <c r="B50" s="6" t="s">
        <v>12545</v>
      </c>
      <c r="C50" s="7">
        <v>18891920.789999999</v>
      </c>
      <c r="D50" s="7">
        <v>13806</v>
      </c>
      <c r="E50" s="7">
        <v>2233231.39</v>
      </c>
      <c r="F50" s="7">
        <v>13183</v>
      </c>
      <c r="G50" s="7">
        <v>3115000</v>
      </c>
      <c r="H50" s="7">
        <v>623</v>
      </c>
      <c r="I50" s="7">
        <v>5348231.3899999997</v>
      </c>
      <c r="J50" s="35">
        <f t="shared" si="0"/>
        <v>0.95487469216282772</v>
      </c>
      <c r="K50" s="27"/>
    </row>
    <row r="51" spans="2:11" ht="15" customHeight="1">
      <c r="B51" s="6" t="s">
        <v>12293</v>
      </c>
      <c r="C51" s="7">
        <v>6843017.1500000004</v>
      </c>
      <c r="D51" s="7">
        <v>10516</v>
      </c>
      <c r="E51" s="7">
        <v>2984879.2</v>
      </c>
      <c r="F51" s="7">
        <v>10334</v>
      </c>
      <c r="G51" s="7">
        <v>910000</v>
      </c>
      <c r="H51" s="7">
        <v>182</v>
      </c>
      <c r="I51" s="7">
        <v>3894879.2</v>
      </c>
      <c r="J51" s="35">
        <f t="shared" si="0"/>
        <v>0.98269303917839479</v>
      </c>
      <c r="K51" s="27"/>
    </row>
    <row r="52" spans="2:11" ht="15" customHeight="1">
      <c r="B52" s="6" t="s">
        <v>58</v>
      </c>
      <c r="C52" s="7">
        <v>8017609.1399999997</v>
      </c>
      <c r="D52" s="7">
        <v>590</v>
      </c>
      <c r="E52" s="7">
        <v>141061.98000000001</v>
      </c>
      <c r="F52" s="7">
        <v>520</v>
      </c>
      <c r="G52" s="7">
        <v>475829.3</v>
      </c>
      <c r="H52" s="7">
        <v>70</v>
      </c>
      <c r="I52" s="7">
        <v>616891.28</v>
      </c>
      <c r="J52" s="35">
        <f t="shared" si="0"/>
        <v>0.88135593220338981</v>
      </c>
      <c r="K52" s="27"/>
    </row>
    <row r="53" spans="2:11" ht="15" customHeight="1">
      <c r="B53" s="6" t="s">
        <v>12546</v>
      </c>
      <c r="C53" s="7">
        <v>3183911.8</v>
      </c>
      <c r="D53" s="7">
        <v>7326</v>
      </c>
      <c r="E53" s="7">
        <v>2744222.9</v>
      </c>
      <c r="F53" s="7">
        <v>7303</v>
      </c>
      <c r="G53" s="7">
        <v>115000</v>
      </c>
      <c r="H53" s="7">
        <v>23</v>
      </c>
      <c r="I53" s="7">
        <v>2859222.9</v>
      </c>
      <c r="J53" s="35">
        <f t="shared" si="0"/>
        <v>0.99686049686049683</v>
      </c>
      <c r="K53" s="27"/>
    </row>
    <row r="54" spans="2:11" ht="15" customHeight="1">
      <c r="B54" s="6" t="s">
        <v>12547</v>
      </c>
      <c r="C54" s="7">
        <v>5171161.0999999996</v>
      </c>
      <c r="D54" s="7">
        <v>10572</v>
      </c>
      <c r="E54" s="7">
        <v>1794869.19</v>
      </c>
      <c r="F54" s="7">
        <v>10332</v>
      </c>
      <c r="G54" s="7">
        <v>1200000</v>
      </c>
      <c r="H54" s="7">
        <v>240</v>
      </c>
      <c r="I54" s="7">
        <v>2994869.19</v>
      </c>
      <c r="J54" s="35">
        <f t="shared" si="0"/>
        <v>0.97729852440408627</v>
      </c>
      <c r="K54" s="27"/>
    </row>
    <row r="55" spans="2:11" ht="15" customHeight="1">
      <c r="B55" s="6" t="s">
        <v>12294</v>
      </c>
      <c r="C55" s="7">
        <v>13282598.32</v>
      </c>
      <c r="D55" s="7">
        <v>22856</v>
      </c>
      <c r="E55" s="7">
        <v>3441532.9</v>
      </c>
      <c r="F55" s="7">
        <v>22472</v>
      </c>
      <c r="G55" s="7">
        <v>2111391.0699999998</v>
      </c>
      <c r="H55" s="7">
        <v>384</v>
      </c>
      <c r="I55" s="7">
        <v>5552923.96</v>
      </c>
      <c r="J55" s="35">
        <f t="shared" si="0"/>
        <v>0.98319915995799789</v>
      </c>
      <c r="K55" s="27"/>
    </row>
    <row r="56" spans="2:11" ht="15" customHeight="1">
      <c r="B56" s="6" t="s">
        <v>12548</v>
      </c>
      <c r="C56" s="7">
        <v>10186891.859999999</v>
      </c>
      <c r="D56" s="7">
        <v>7089</v>
      </c>
      <c r="E56" s="7">
        <v>2313027.2999999998</v>
      </c>
      <c r="F56" s="7">
        <v>6705</v>
      </c>
      <c r="G56" s="7">
        <v>1920000</v>
      </c>
      <c r="H56" s="7">
        <v>384</v>
      </c>
      <c r="I56" s="7">
        <v>4233027.3</v>
      </c>
      <c r="J56" s="35">
        <f t="shared" si="0"/>
        <v>0.94583157003808715</v>
      </c>
      <c r="K56" s="27"/>
    </row>
    <row r="57" spans="2:11" s="27" customFormat="1" ht="15" customHeight="1">
      <c r="B57" s="6" t="s">
        <v>12549</v>
      </c>
      <c r="C57" s="7">
        <v>5734867.9900000002</v>
      </c>
      <c r="D57" s="7">
        <v>1346</v>
      </c>
      <c r="E57" s="7">
        <v>803821.73</v>
      </c>
      <c r="F57" s="7">
        <v>992</v>
      </c>
      <c r="G57" s="7">
        <v>1770000</v>
      </c>
      <c r="H57" s="7">
        <v>354</v>
      </c>
      <c r="I57" s="7">
        <v>2573821.73</v>
      </c>
      <c r="J57" s="35">
        <f t="shared" si="0"/>
        <v>0.73699851411589901</v>
      </c>
    </row>
    <row r="58" spans="2:11" ht="15" customHeight="1">
      <c r="B58" s="6" t="s">
        <v>12550</v>
      </c>
      <c r="C58" s="7">
        <v>8797280.3599999994</v>
      </c>
      <c r="D58" s="7">
        <v>1652</v>
      </c>
      <c r="E58" s="7">
        <v>1862960.35</v>
      </c>
      <c r="F58" s="7">
        <v>1425</v>
      </c>
      <c r="G58" s="7">
        <v>1135000</v>
      </c>
      <c r="H58" s="7">
        <v>227</v>
      </c>
      <c r="I58" s="7">
        <v>2997960.35</v>
      </c>
      <c r="J58" s="35">
        <f t="shared" si="0"/>
        <v>0.86259079903147695</v>
      </c>
      <c r="K58" s="27"/>
    </row>
    <row r="59" spans="2:11" ht="15" customHeight="1">
      <c r="B59" s="6" t="s">
        <v>12295</v>
      </c>
      <c r="C59" s="7">
        <v>5229263.99</v>
      </c>
      <c r="D59" s="7">
        <v>477</v>
      </c>
      <c r="E59" s="7">
        <v>379837.39</v>
      </c>
      <c r="F59" s="7">
        <v>275</v>
      </c>
      <c r="G59" s="7">
        <v>1010000</v>
      </c>
      <c r="H59" s="7">
        <v>202</v>
      </c>
      <c r="I59" s="7">
        <v>1389837.39</v>
      </c>
      <c r="J59" s="35">
        <f t="shared" si="0"/>
        <v>0.5765199161425576</v>
      </c>
      <c r="K59" s="27"/>
    </row>
    <row r="60" spans="2:11" ht="15" customHeight="1">
      <c r="B60" s="6" t="s">
        <v>12296</v>
      </c>
      <c r="C60" s="7">
        <v>5709820.5700000003</v>
      </c>
      <c r="D60" s="7">
        <v>2062</v>
      </c>
      <c r="E60" s="7">
        <v>2850959.7</v>
      </c>
      <c r="F60" s="7">
        <v>1677</v>
      </c>
      <c r="G60" s="7">
        <v>1925000</v>
      </c>
      <c r="H60" s="7">
        <v>385</v>
      </c>
      <c r="I60" s="7">
        <v>4775959.7</v>
      </c>
      <c r="J60" s="35">
        <f t="shared" si="0"/>
        <v>0.81328806983511159</v>
      </c>
      <c r="K60" s="27"/>
    </row>
    <row r="61" spans="2:11" ht="15" customHeight="1">
      <c r="B61" s="6" t="s">
        <v>12551</v>
      </c>
      <c r="C61" s="7">
        <v>16417684.74</v>
      </c>
      <c r="D61" s="7">
        <v>12608</v>
      </c>
      <c r="E61" s="7">
        <v>6024514.5199999996</v>
      </c>
      <c r="F61" s="7">
        <v>11890</v>
      </c>
      <c r="G61" s="7">
        <v>3590000</v>
      </c>
      <c r="H61" s="7">
        <v>718</v>
      </c>
      <c r="I61" s="7">
        <v>9614514.5199999996</v>
      </c>
      <c r="J61" s="35">
        <f t="shared" si="0"/>
        <v>0.94305203045685282</v>
      </c>
      <c r="K61" s="27"/>
    </row>
    <row r="62" spans="2:11" ht="15" customHeight="1">
      <c r="B62" s="6" t="s">
        <v>12297</v>
      </c>
      <c r="C62" s="7">
        <v>12979196.689999999</v>
      </c>
      <c r="D62" s="7">
        <v>19234</v>
      </c>
      <c r="E62" s="7">
        <v>2829302.57</v>
      </c>
      <c r="F62" s="7">
        <v>18773</v>
      </c>
      <c r="G62" s="7">
        <v>2305000</v>
      </c>
      <c r="H62" s="7">
        <v>461</v>
      </c>
      <c r="I62" s="7">
        <v>5134302.57</v>
      </c>
      <c r="J62" s="35">
        <f t="shared" si="0"/>
        <v>0.97603202661952793</v>
      </c>
      <c r="K62" s="27"/>
    </row>
    <row r="63" spans="2:11" ht="15" customHeight="1">
      <c r="B63" s="6" t="s">
        <v>12298</v>
      </c>
      <c r="C63" s="7">
        <v>6843527.9100000001</v>
      </c>
      <c r="D63" s="7">
        <v>1440</v>
      </c>
      <c r="E63" s="7">
        <v>885274.88</v>
      </c>
      <c r="F63" s="7">
        <v>1202</v>
      </c>
      <c r="G63" s="7">
        <v>1190000</v>
      </c>
      <c r="H63" s="7">
        <v>238</v>
      </c>
      <c r="I63" s="7">
        <v>2075274.88</v>
      </c>
      <c r="J63" s="35">
        <f t="shared" si="0"/>
        <v>0.83472222222222225</v>
      </c>
      <c r="K63" s="27"/>
    </row>
    <row r="64" spans="2:11" ht="15" customHeight="1">
      <c r="B64" s="6" t="s">
        <v>12299</v>
      </c>
      <c r="C64" s="7">
        <v>9892608.0500000007</v>
      </c>
      <c r="D64" s="7">
        <v>6345</v>
      </c>
      <c r="E64" s="7">
        <v>2001541.58</v>
      </c>
      <c r="F64" s="7">
        <v>6018</v>
      </c>
      <c r="G64" s="7">
        <v>1635000</v>
      </c>
      <c r="H64" s="7">
        <v>327</v>
      </c>
      <c r="I64" s="7">
        <v>3636541.58</v>
      </c>
      <c r="J64" s="35">
        <f t="shared" si="0"/>
        <v>0.94846335697399531</v>
      </c>
      <c r="K64" s="27"/>
    </row>
    <row r="65" spans="2:11" ht="15" customHeight="1">
      <c r="B65" s="6" t="s">
        <v>12300</v>
      </c>
      <c r="C65" s="7">
        <v>7027368.4699999997</v>
      </c>
      <c r="D65" s="7">
        <v>11982</v>
      </c>
      <c r="E65" s="7">
        <v>2600772.21</v>
      </c>
      <c r="F65" s="7">
        <v>11718</v>
      </c>
      <c r="G65" s="7">
        <v>1320000</v>
      </c>
      <c r="H65" s="7">
        <v>264</v>
      </c>
      <c r="I65" s="7">
        <v>3920772.21</v>
      </c>
      <c r="J65" s="35">
        <f t="shared" si="0"/>
        <v>0.97796695042563841</v>
      </c>
      <c r="K65" s="27"/>
    </row>
    <row r="66" spans="2:11" ht="28.8" customHeight="1">
      <c r="B66" s="6" t="s">
        <v>12301</v>
      </c>
      <c r="C66" s="7">
        <v>6440168.46</v>
      </c>
      <c r="D66" s="7">
        <v>3053</v>
      </c>
      <c r="E66" s="7">
        <v>1402155.81</v>
      </c>
      <c r="F66" s="7">
        <v>2783</v>
      </c>
      <c r="G66" s="7">
        <v>1350000</v>
      </c>
      <c r="H66" s="7">
        <v>270</v>
      </c>
      <c r="I66" s="7">
        <v>2752155.81</v>
      </c>
      <c r="J66" s="35">
        <f t="shared" si="0"/>
        <v>0.91156239764166391</v>
      </c>
      <c r="K66" s="27"/>
    </row>
    <row r="67" spans="2:11" s="27" customFormat="1" ht="15" customHeight="1">
      <c r="B67" s="6" t="s">
        <v>12302</v>
      </c>
      <c r="C67" s="7">
        <v>15443835.300000001</v>
      </c>
      <c r="D67" s="7">
        <v>28537</v>
      </c>
      <c r="E67" s="7">
        <v>5130692.8600000003</v>
      </c>
      <c r="F67" s="7">
        <v>27968</v>
      </c>
      <c r="G67" s="7">
        <v>2845000</v>
      </c>
      <c r="H67" s="7">
        <v>569</v>
      </c>
      <c r="I67" s="7">
        <v>7975692.8600000003</v>
      </c>
      <c r="J67" s="35">
        <f t="shared" si="0"/>
        <v>0.980060973473035</v>
      </c>
    </row>
    <row r="68" spans="2:11" ht="27" customHeight="1">
      <c r="B68" s="6" t="s">
        <v>12303</v>
      </c>
      <c r="C68" s="7">
        <v>9141100.25</v>
      </c>
      <c r="D68" s="7">
        <v>11578</v>
      </c>
      <c r="E68" s="7">
        <v>920894.08</v>
      </c>
      <c r="F68" s="7">
        <v>11299</v>
      </c>
      <c r="G68" s="7">
        <v>1395000</v>
      </c>
      <c r="H68" s="7">
        <v>279</v>
      </c>
      <c r="I68" s="7">
        <v>2315894.08</v>
      </c>
      <c r="J68" s="35">
        <f t="shared" si="0"/>
        <v>0.97590257384695112</v>
      </c>
      <c r="K68" s="27"/>
    </row>
    <row r="69" spans="2:11" ht="15" customHeight="1">
      <c r="B69" s="6" t="s">
        <v>12553</v>
      </c>
      <c r="C69" s="7">
        <v>7149925.3600000003</v>
      </c>
      <c r="D69" s="7">
        <v>10081</v>
      </c>
      <c r="E69" s="7">
        <v>1539303.23</v>
      </c>
      <c r="F69" s="7">
        <v>9847</v>
      </c>
      <c r="G69" s="7">
        <v>1170000</v>
      </c>
      <c r="H69" s="7">
        <v>234</v>
      </c>
      <c r="I69" s="7">
        <v>2709303.23</v>
      </c>
      <c r="J69" s="35">
        <f t="shared" si="0"/>
        <v>0.97678801706179941</v>
      </c>
      <c r="K69" s="27"/>
    </row>
    <row r="70" spans="2:11" ht="15" customHeight="1">
      <c r="B70" s="6" t="s">
        <v>12442</v>
      </c>
      <c r="C70" s="7">
        <v>5792696</v>
      </c>
      <c r="D70" s="7">
        <v>13789</v>
      </c>
      <c r="E70" s="7">
        <v>984833.56</v>
      </c>
      <c r="F70" s="7">
        <v>13652</v>
      </c>
      <c r="G70" s="7">
        <v>685000</v>
      </c>
      <c r="H70" s="7">
        <v>137</v>
      </c>
      <c r="I70" s="7">
        <v>1669833.56</v>
      </c>
      <c r="J70" s="35">
        <f t="shared" si="0"/>
        <v>0.99006454420190004</v>
      </c>
      <c r="K70" s="27"/>
    </row>
    <row r="71" spans="2:11" ht="15" customHeight="1">
      <c r="B71" s="6" t="s">
        <v>12554</v>
      </c>
      <c r="C71" s="7">
        <v>5532689.9400000004</v>
      </c>
      <c r="D71" s="7">
        <v>3748</v>
      </c>
      <c r="E71" s="7">
        <v>472561.62</v>
      </c>
      <c r="F71" s="7">
        <v>3565</v>
      </c>
      <c r="G71" s="7">
        <v>915000</v>
      </c>
      <c r="H71" s="7">
        <v>183</v>
      </c>
      <c r="I71" s="7">
        <v>1387561.62</v>
      </c>
      <c r="J71" s="35">
        <f t="shared" si="0"/>
        <v>0.95117395944503735</v>
      </c>
      <c r="K71" s="27"/>
    </row>
    <row r="72" spans="2:11" ht="15" customHeight="1">
      <c r="B72" s="6" t="s">
        <v>12555</v>
      </c>
      <c r="C72" s="7">
        <v>8740965.9199999999</v>
      </c>
      <c r="D72" s="7">
        <v>2612</v>
      </c>
      <c r="E72" s="7">
        <v>722363.56</v>
      </c>
      <c r="F72" s="7">
        <v>2351</v>
      </c>
      <c r="G72" s="7">
        <v>1305000</v>
      </c>
      <c r="H72" s="7">
        <v>261</v>
      </c>
      <c r="I72" s="7">
        <v>2027363.56</v>
      </c>
      <c r="J72" s="35">
        <f t="shared" si="0"/>
        <v>0.90007656967840732</v>
      </c>
      <c r="K72" s="27"/>
    </row>
    <row r="73" spans="2:11" ht="15" customHeight="1">
      <c r="B73" s="6" t="s">
        <v>12304</v>
      </c>
      <c r="C73" s="7">
        <v>5956880.3499999996</v>
      </c>
      <c r="D73" s="7">
        <v>8001</v>
      </c>
      <c r="E73" s="7">
        <v>407041.97</v>
      </c>
      <c r="F73" s="7">
        <v>7797</v>
      </c>
      <c r="G73" s="7">
        <v>1020000</v>
      </c>
      <c r="H73" s="7">
        <v>204</v>
      </c>
      <c r="I73" s="7">
        <v>1427041.97</v>
      </c>
      <c r="J73" s="35">
        <f t="shared" si="0"/>
        <v>0.97450318710161232</v>
      </c>
      <c r="K73" s="27"/>
    </row>
    <row r="74" spans="2:11" ht="15" customHeight="1">
      <c r="B74" s="6" t="s">
        <v>12718</v>
      </c>
      <c r="C74" s="7">
        <v>18624833.09</v>
      </c>
      <c r="D74" s="7">
        <v>12334</v>
      </c>
      <c r="E74" s="7">
        <v>2754761.5</v>
      </c>
      <c r="F74" s="7">
        <v>11541</v>
      </c>
      <c r="G74" s="7">
        <v>3965000</v>
      </c>
      <c r="H74" s="7">
        <v>793</v>
      </c>
      <c r="I74" s="7">
        <v>6719761.5</v>
      </c>
      <c r="J74" s="35">
        <f t="shared" si="0"/>
        <v>0.93570617804443001</v>
      </c>
      <c r="K74" s="27"/>
    </row>
    <row r="75" spans="2:11" ht="15" customHeight="1">
      <c r="B75" s="6" t="s">
        <v>12556</v>
      </c>
      <c r="C75" s="7">
        <v>11543457.460000001</v>
      </c>
      <c r="D75" s="7">
        <v>3431</v>
      </c>
      <c r="E75" s="7">
        <v>248401.54</v>
      </c>
      <c r="F75" s="7">
        <v>3337</v>
      </c>
      <c r="G75" s="7">
        <v>470000</v>
      </c>
      <c r="H75" s="7">
        <v>94</v>
      </c>
      <c r="I75" s="7">
        <v>718401.54</v>
      </c>
      <c r="J75" s="35">
        <f t="shared" si="0"/>
        <v>0.9726027397260274</v>
      </c>
      <c r="K75" s="27"/>
    </row>
    <row r="76" spans="2:11" ht="15" customHeight="1">
      <c r="B76" s="6" t="s">
        <v>12557</v>
      </c>
      <c r="C76" s="7">
        <v>8108138.2800000003</v>
      </c>
      <c r="D76" s="7">
        <v>6598</v>
      </c>
      <c r="E76" s="7">
        <v>951039.54</v>
      </c>
      <c r="F76" s="7">
        <v>6323</v>
      </c>
      <c r="G76" s="7">
        <v>1375000</v>
      </c>
      <c r="H76" s="7">
        <v>275</v>
      </c>
      <c r="I76" s="7">
        <v>2326039.54</v>
      </c>
      <c r="J76" s="35">
        <f t="shared" si="0"/>
        <v>0.95832070324340712</v>
      </c>
      <c r="K76" s="27"/>
    </row>
    <row r="77" spans="2:11" ht="15" customHeight="1">
      <c r="B77" s="6" t="s">
        <v>12558</v>
      </c>
      <c r="C77" s="7">
        <v>6886905.9299999997</v>
      </c>
      <c r="D77" s="7">
        <v>5275</v>
      </c>
      <c r="E77" s="7">
        <v>1382755.86</v>
      </c>
      <c r="F77" s="7">
        <v>4990</v>
      </c>
      <c r="G77" s="7">
        <v>1425000</v>
      </c>
      <c r="H77" s="7">
        <v>285</v>
      </c>
      <c r="I77" s="7">
        <v>2807755.86</v>
      </c>
      <c r="J77" s="35">
        <f t="shared" si="0"/>
        <v>0.94597156398104265</v>
      </c>
      <c r="K77" s="27"/>
    </row>
    <row r="78" spans="2:11" ht="15" customHeight="1">
      <c r="B78" s="6" t="s">
        <v>12559</v>
      </c>
      <c r="C78" s="7">
        <v>3813620.4</v>
      </c>
      <c r="D78" s="7">
        <v>15581</v>
      </c>
      <c r="E78" s="7">
        <v>1193519.48</v>
      </c>
      <c r="F78" s="7">
        <v>15447</v>
      </c>
      <c r="G78" s="7">
        <v>734420.11</v>
      </c>
      <c r="H78" s="7">
        <v>134</v>
      </c>
      <c r="I78" s="7">
        <v>1927939.59</v>
      </c>
      <c r="J78" s="35">
        <f t="shared" si="0"/>
        <v>0.99139978178550803</v>
      </c>
      <c r="K78" s="27"/>
    </row>
    <row r="79" spans="2:11" s="27" customFormat="1" ht="15" customHeight="1">
      <c r="B79" s="6" t="s">
        <v>12305</v>
      </c>
      <c r="C79" s="7">
        <v>6846617.1500000004</v>
      </c>
      <c r="D79" s="7">
        <v>29743</v>
      </c>
      <c r="E79" s="7">
        <v>675674.23</v>
      </c>
      <c r="F79" s="7">
        <v>29469</v>
      </c>
      <c r="G79" s="7">
        <v>1370000</v>
      </c>
      <c r="H79" s="7">
        <v>274</v>
      </c>
      <c r="I79" s="7">
        <v>2045674.23</v>
      </c>
      <c r="J79" s="35">
        <f>+F79/D79</f>
        <v>0.99078774837776951</v>
      </c>
    </row>
    <row r="80" spans="2:11" s="27" customFormat="1" ht="15" customHeight="1">
      <c r="B80" s="6" t="s">
        <v>12566</v>
      </c>
      <c r="C80" s="7">
        <v>12405004.560000001</v>
      </c>
      <c r="D80" s="7">
        <v>4417</v>
      </c>
      <c r="E80" s="7">
        <v>813491</v>
      </c>
      <c r="F80" s="7">
        <v>4310</v>
      </c>
      <c r="G80" s="7">
        <v>535000</v>
      </c>
      <c r="H80" s="7">
        <v>107</v>
      </c>
      <c r="I80" s="7">
        <v>1348491</v>
      </c>
      <c r="J80" s="35">
        <f>+F80/D80</f>
        <v>0.97577541317636407</v>
      </c>
    </row>
    <row r="81" spans="2:11" s="27" customFormat="1" ht="15" customHeight="1">
      <c r="B81" s="6" t="s">
        <v>12560</v>
      </c>
      <c r="C81" s="7">
        <v>14557429.99</v>
      </c>
      <c r="D81" s="7">
        <v>14260</v>
      </c>
      <c r="E81" s="7">
        <v>1982970.23</v>
      </c>
      <c r="F81" s="7">
        <v>13681</v>
      </c>
      <c r="G81" s="7">
        <v>2895000</v>
      </c>
      <c r="H81" s="7">
        <v>579</v>
      </c>
      <c r="I81" s="7">
        <v>4877970.2300000004</v>
      </c>
      <c r="J81" s="35">
        <f>+F81/D81</f>
        <v>0.95939691444600284</v>
      </c>
    </row>
    <row r="82" spans="2:11" s="27" customFormat="1" ht="15" customHeight="1">
      <c r="B82" s="6" t="s">
        <v>12561</v>
      </c>
      <c r="C82" s="7">
        <v>8677646.8200000003</v>
      </c>
      <c r="D82" s="7">
        <v>14519</v>
      </c>
      <c r="E82" s="7">
        <v>1008436.93</v>
      </c>
      <c r="F82" s="7">
        <v>14216</v>
      </c>
      <c r="G82" s="7">
        <v>1500872.44</v>
      </c>
      <c r="H82" s="7">
        <v>303</v>
      </c>
      <c r="I82" s="7">
        <v>2509309.37</v>
      </c>
      <c r="J82" s="35">
        <f t="shared" ref="J82:J101" si="1">+F82/D82</f>
        <v>0.97913079413182724</v>
      </c>
    </row>
    <row r="83" spans="2:11" s="27" customFormat="1" ht="15" customHeight="1">
      <c r="B83" s="6" t="s">
        <v>12562</v>
      </c>
      <c r="C83" s="7">
        <v>11639588</v>
      </c>
      <c r="D83" s="7">
        <v>25442</v>
      </c>
      <c r="E83" s="7">
        <v>2417640.04</v>
      </c>
      <c r="F83" s="7">
        <v>25058</v>
      </c>
      <c r="G83" s="7">
        <v>1920000</v>
      </c>
      <c r="H83" s="7">
        <v>384</v>
      </c>
      <c r="I83" s="7">
        <v>4337640.04</v>
      </c>
      <c r="J83" s="35">
        <f t="shared" si="1"/>
        <v>0.98490684694599484</v>
      </c>
    </row>
    <row r="84" spans="2:11" s="27" customFormat="1" ht="15" customHeight="1">
      <c r="B84" s="6" t="s">
        <v>12563</v>
      </c>
      <c r="C84" s="7">
        <v>18349948.879999999</v>
      </c>
      <c r="D84" s="7">
        <v>10999</v>
      </c>
      <c r="E84" s="7">
        <v>2638874.04</v>
      </c>
      <c r="F84" s="7">
        <v>10389</v>
      </c>
      <c r="G84" s="7">
        <v>3050000</v>
      </c>
      <c r="H84" s="7">
        <v>610</v>
      </c>
      <c r="I84" s="7">
        <v>5688874.04</v>
      </c>
      <c r="J84" s="35">
        <f t="shared" si="1"/>
        <v>0.94454041276479683</v>
      </c>
    </row>
    <row r="85" spans="2:11" s="27" customFormat="1" ht="15" customHeight="1">
      <c r="B85" s="63" t="s">
        <v>12306</v>
      </c>
      <c r="C85" s="7">
        <v>12329699.82</v>
      </c>
      <c r="D85" s="7">
        <v>19516</v>
      </c>
      <c r="E85" s="7">
        <v>2478412.3199999998</v>
      </c>
      <c r="F85" s="7">
        <v>19102</v>
      </c>
      <c r="G85" s="7">
        <v>2070000</v>
      </c>
      <c r="H85" s="7">
        <v>414</v>
      </c>
      <c r="I85" s="7">
        <v>4548412.32</v>
      </c>
      <c r="J85" s="35">
        <f t="shared" si="1"/>
        <v>0.97878663660586185</v>
      </c>
    </row>
    <row r="86" spans="2:11" s="27" customFormat="1" ht="15" customHeight="1">
      <c r="B86" s="63" t="s">
        <v>12564</v>
      </c>
      <c r="C86" s="7">
        <v>20328718.379999999</v>
      </c>
      <c r="D86" s="7">
        <v>8867</v>
      </c>
      <c r="E86" s="7">
        <v>2398435.67</v>
      </c>
      <c r="F86" s="7">
        <v>8183</v>
      </c>
      <c r="G86" s="7">
        <v>3420000</v>
      </c>
      <c r="H86" s="7">
        <v>684</v>
      </c>
      <c r="I86" s="7">
        <v>5818435.6699999999</v>
      </c>
      <c r="J86" s="35">
        <f t="shared" si="1"/>
        <v>0.92286004285553169</v>
      </c>
    </row>
    <row r="87" spans="2:11" s="27" customFormat="1" ht="15" customHeight="1">
      <c r="B87" s="63" t="s">
        <v>12443</v>
      </c>
      <c r="C87" s="7">
        <v>17896920.559999999</v>
      </c>
      <c r="D87" s="7">
        <v>14386</v>
      </c>
      <c r="E87" s="7">
        <v>1935173.05</v>
      </c>
      <c r="F87" s="7">
        <v>13968</v>
      </c>
      <c r="G87" s="7">
        <v>2090000</v>
      </c>
      <c r="H87" s="7">
        <v>418</v>
      </c>
      <c r="I87" s="7">
        <v>4025173.05</v>
      </c>
      <c r="J87" s="35">
        <f t="shared" si="1"/>
        <v>0.97094397330738214</v>
      </c>
    </row>
    <row r="88" spans="2:11" s="27" customFormat="1" ht="15" customHeight="1">
      <c r="B88" s="63" t="s">
        <v>12307</v>
      </c>
      <c r="C88" s="7">
        <v>15489267.43</v>
      </c>
      <c r="D88" s="7">
        <v>17091</v>
      </c>
      <c r="E88" s="7">
        <v>1526937.07</v>
      </c>
      <c r="F88" s="7">
        <v>16657</v>
      </c>
      <c r="G88" s="7">
        <v>2261143.2799999998</v>
      </c>
      <c r="H88" s="7">
        <v>434</v>
      </c>
      <c r="I88" s="7">
        <v>3788080.35</v>
      </c>
      <c r="J88" s="35">
        <f t="shared" si="1"/>
        <v>0.97460651805043585</v>
      </c>
    </row>
    <row r="89" spans="2:11" s="27" customFormat="1" ht="15" customHeight="1">
      <c r="B89" s="63" t="s">
        <v>12431</v>
      </c>
      <c r="C89" s="7">
        <v>9709510.3200000003</v>
      </c>
      <c r="D89" s="7">
        <v>2209</v>
      </c>
      <c r="E89" s="7">
        <v>432000.55</v>
      </c>
      <c r="F89" s="7">
        <v>1997</v>
      </c>
      <c r="G89" s="7">
        <v>1060000</v>
      </c>
      <c r="H89" s="7">
        <v>212</v>
      </c>
      <c r="I89" s="7">
        <v>1492000.55</v>
      </c>
      <c r="J89" s="35">
        <f t="shared" si="1"/>
        <v>0.90402897238569491</v>
      </c>
    </row>
    <row r="90" spans="2:11" s="27" customFormat="1" ht="15" customHeight="1">
      <c r="B90" s="63" t="s">
        <v>12444</v>
      </c>
      <c r="C90" s="7">
        <v>2878106.19</v>
      </c>
      <c r="D90" s="7">
        <v>1265</v>
      </c>
      <c r="E90" s="7">
        <v>960767.94</v>
      </c>
      <c r="F90" s="7">
        <v>1184</v>
      </c>
      <c r="G90" s="7">
        <v>405000</v>
      </c>
      <c r="H90" s="7">
        <v>81</v>
      </c>
      <c r="I90" s="7">
        <v>1365767.94</v>
      </c>
      <c r="J90" s="35">
        <f t="shared" si="1"/>
        <v>0.93596837944664035</v>
      </c>
    </row>
    <row r="91" spans="2:11" s="27" customFormat="1" ht="15" customHeight="1">
      <c r="B91" s="63" t="s">
        <v>12565</v>
      </c>
      <c r="C91" s="7">
        <v>4058943.1</v>
      </c>
      <c r="D91" s="7">
        <v>9692</v>
      </c>
      <c r="E91" s="7">
        <v>757701.05</v>
      </c>
      <c r="F91" s="7">
        <v>9480</v>
      </c>
      <c r="G91" s="7">
        <v>1060000</v>
      </c>
      <c r="H91" s="7">
        <v>212</v>
      </c>
      <c r="I91" s="7">
        <v>1817701.05</v>
      </c>
      <c r="J91" s="35">
        <f t="shared" si="1"/>
        <v>0.97812628972348326</v>
      </c>
    </row>
    <row r="92" spans="2:11" s="27" customFormat="1" ht="15" customHeight="1">
      <c r="B92" s="63" t="s">
        <v>12308</v>
      </c>
      <c r="C92" s="7">
        <v>6081508.2800000003</v>
      </c>
      <c r="D92" s="7">
        <v>10657</v>
      </c>
      <c r="E92" s="7">
        <v>1652752.42</v>
      </c>
      <c r="F92" s="7">
        <v>10428</v>
      </c>
      <c r="G92" s="7">
        <v>1145000</v>
      </c>
      <c r="H92" s="7">
        <v>229</v>
      </c>
      <c r="I92" s="7">
        <v>2797752.42</v>
      </c>
      <c r="J92" s="35">
        <f t="shared" si="1"/>
        <v>0.97851177629726938</v>
      </c>
    </row>
    <row r="93" spans="2:11" s="27" customFormat="1" ht="15" customHeight="1">
      <c r="B93" s="63" t="s">
        <v>12326</v>
      </c>
      <c r="C93" s="7">
        <v>9405422.4399999995</v>
      </c>
      <c r="D93" s="7">
        <v>4480</v>
      </c>
      <c r="E93" s="7">
        <v>497089.34</v>
      </c>
      <c r="F93" s="7">
        <v>3967</v>
      </c>
      <c r="G93" s="7">
        <v>920266.43</v>
      </c>
      <c r="H93" s="7">
        <v>513</v>
      </c>
      <c r="I93" s="7">
        <v>1417355.76</v>
      </c>
      <c r="J93" s="35">
        <f t="shared" si="1"/>
        <v>0.88549107142857142</v>
      </c>
    </row>
    <row r="94" spans="2:11" s="27" customFormat="1" ht="15" customHeight="1">
      <c r="B94" s="63" t="s">
        <v>12571</v>
      </c>
      <c r="C94" s="7">
        <v>3821193.78</v>
      </c>
      <c r="D94" s="7">
        <v>5360</v>
      </c>
      <c r="E94" s="7">
        <v>644498.01</v>
      </c>
      <c r="F94" s="7">
        <v>4984</v>
      </c>
      <c r="G94" s="7">
        <v>531630.94999999995</v>
      </c>
      <c r="H94" s="7">
        <v>376</v>
      </c>
      <c r="I94" s="7">
        <v>1176128.96</v>
      </c>
      <c r="J94" s="35">
        <f t="shared" si="1"/>
        <v>0.92985074626865671</v>
      </c>
    </row>
    <row r="95" spans="2:11" ht="15" customHeight="1">
      <c r="B95" s="6" t="s">
        <v>12333</v>
      </c>
      <c r="C95" s="7">
        <v>13238706.42</v>
      </c>
      <c r="D95" s="7">
        <v>6279</v>
      </c>
      <c r="E95" s="7">
        <v>732979.03</v>
      </c>
      <c r="F95" s="7">
        <v>5882</v>
      </c>
      <c r="G95" s="7">
        <v>1235576.56</v>
      </c>
      <c r="H95" s="7">
        <v>397</v>
      </c>
      <c r="I95" s="7">
        <v>1968555.59</v>
      </c>
      <c r="J95" s="35">
        <f t="shared" si="1"/>
        <v>0.93677337155598028</v>
      </c>
      <c r="K95" s="27"/>
    </row>
    <row r="96" spans="2:11" s="27" customFormat="1" ht="15" customHeight="1">
      <c r="B96" s="6" t="s">
        <v>12578</v>
      </c>
      <c r="C96" s="7">
        <v>3987064.47</v>
      </c>
      <c r="D96" s="7">
        <v>2194</v>
      </c>
      <c r="E96" s="7">
        <v>110299.71</v>
      </c>
      <c r="F96" s="7">
        <v>2036</v>
      </c>
      <c r="G96" s="7">
        <v>160516.44</v>
      </c>
      <c r="H96" s="7">
        <v>158</v>
      </c>
      <c r="I96" s="7">
        <v>270816.15000000002</v>
      </c>
      <c r="J96" s="35">
        <f t="shared" si="1"/>
        <v>0.92798541476754781</v>
      </c>
    </row>
    <row r="97" spans="1:10" s="27" customFormat="1" ht="15" customHeight="1">
      <c r="B97" s="6" t="s">
        <v>12633</v>
      </c>
      <c r="C97" s="7">
        <v>6621114.0800000001</v>
      </c>
      <c r="D97" s="7">
        <v>7309</v>
      </c>
      <c r="E97" s="7">
        <v>351036.94</v>
      </c>
      <c r="F97" s="7">
        <v>6699</v>
      </c>
      <c r="G97" s="7">
        <v>610000</v>
      </c>
      <c r="H97" s="7">
        <v>610</v>
      </c>
      <c r="I97" s="7">
        <v>961036.94</v>
      </c>
      <c r="J97" s="35">
        <f t="shared" si="1"/>
        <v>0.91654125051306612</v>
      </c>
    </row>
    <row r="98" spans="1:10" s="27" customFormat="1" ht="15" customHeight="1">
      <c r="B98" s="63" t="s">
        <v>12634</v>
      </c>
      <c r="C98" s="7">
        <v>5928899.3899999997</v>
      </c>
      <c r="D98" s="7">
        <v>7039</v>
      </c>
      <c r="E98" s="7">
        <v>714189.02</v>
      </c>
      <c r="F98" s="7">
        <v>6752</v>
      </c>
      <c r="G98" s="7">
        <v>508975.54</v>
      </c>
      <c r="H98" s="7">
        <v>287</v>
      </c>
      <c r="I98" s="7">
        <v>1223164.56</v>
      </c>
      <c r="J98" s="35">
        <f t="shared" si="1"/>
        <v>0.95922716294928256</v>
      </c>
    </row>
    <row r="99" spans="1:10" s="27" customFormat="1" ht="15" customHeight="1">
      <c r="B99" s="63" t="s">
        <v>12427</v>
      </c>
      <c r="C99" s="7">
        <v>4412156.96</v>
      </c>
      <c r="D99" s="7">
        <v>6647</v>
      </c>
      <c r="E99" s="7">
        <v>148190.32</v>
      </c>
      <c r="F99" s="7">
        <v>6271</v>
      </c>
      <c r="G99" s="7">
        <v>376000</v>
      </c>
      <c r="H99" s="7">
        <v>376</v>
      </c>
      <c r="I99" s="7">
        <v>524190.32</v>
      </c>
      <c r="J99" s="35">
        <f t="shared" si="1"/>
        <v>0.943433127726794</v>
      </c>
    </row>
    <row r="100" spans="1:10" s="27" customFormat="1" ht="15" customHeight="1">
      <c r="B100" s="63" t="s">
        <v>12432</v>
      </c>
      <c r="C100" s="7">
        <v>3317100.19</v>
      </c>
      <c r="D100" s="7">
        <v>1816</v>
      </c>
      <c r="E100" s="7">
        <v>184275.89</v>
      </c>
      <c r="F100" s="7">
        <v>1624</v>
      </c>
      <c r="G100" s="7">
        <v>188112.82</v>
      </c>
      <c r="H100" s="7">
        <v>192</v>
      </c>
      <c r="I100" s="7">
        <v>372388.71</v>
      </c>
      <c r="J100" s="35">
        <f t="shared" si="1"/>
        <v>0.89427312775330392</v>
      </c>
    </row>
    <row r="101" spans="1:10" s="27" customFormat="1" ht="15" customHeight="1">
      <c r="B101" s="63" t="s">
        <v>12638</v>
      </c>
      <c r="C101" s="7">
        <v>4448171.8499999996</v>
      </c>
      <c r="D101" s="7">
        <v>5219</v>
      </c>
      <c r="E101" s="7">
        <v>337001.92</v>
      </c>
      <c r="F101" s="7">
        <v>4932</v>
      </c>
      <c r="G101" s="7">
        <v>337566.83</v>
      </c>
      <c r="H101" s="7">
        <v>287</v>
      </c>
      <c r="I101" s="7">
        <v>674568.76</v>
      </c>
      <c r="J101" s="35">
        <f t="shared" si="1"/>
        <v>0.94500862234144467</v>
      </c>
    </row>
    <row r="102" spans="1:10">
      <c r="A102">
        <f>+COUNTA(B11:B101)</f>
        <v>91</v>
      </c>
      <c r="B102" s="11" t="s">
        <v>12274</v>
      </c>
      <c r="C102" s="9">
        <f t="shared" ref="C102:I102" si="2">+SUM(C11:C101)</f>
        <v>799560930.20000029</v>
      </c>
      <c r="D102" s="9">
        <f t="shared" si="2"/>
        <v>860754</v>
      </c>
      <c r="E102" s="9">
        <f t="shared" si="2"/>
        <v>147012770.40000004</v>
      </c>
      <c r="F102" s="9">
        <f t="shared" si="2"/>
        <v>832938</v>
      </c>
      <c r="G102" s="9">
        <f t="shared" si="2"/>
        <v>128439215.96000001</v>
      </c>
      <c r="H102" s="9">
        <f t="shared" si="2"/>
        <v>27816</v>
      </c>
      <c r="I102" s="9">
        <f t="shared" si="2"/>
        <v>275451986.33999991</v>
      </c>
      <c r="J102" s="36">
        <f>+F102/D102</f>
        <v>0.96768414668999503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7" customFormat="1">
      <c r="B104" s="31" t="s">
        <v>46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18" t="s">
        <v>12271</v>
      </c>
      <c r="C105" s="118"/>
      <c r="D105" s="118"/>
      <c r="E105" s="118"/>
      <c r="F105" s="118"/>
      <c r="G105" s="118"/>
      <c r="H105" s="118"/>
      <c r="I105" s="118"/>
      <c r="J105" s="118"/>
    </row>
    <row r="106" spans="1:10" s="27" customFormat="1">
      <c r="B106" s="54" t="s">
        <v>12272</v>
      </c>
      <c r="C106" s="61"/>
      <c r="D106" s="61"/>
      <c r="E106" s="61"/>
      <c r="F106" s="61"/>
      <c r="G106" s="61"/>
      <c r="H106" s="61"/>
      <c r="I106" s="61"/>
      <c r="J106" s="61"/>
    </row>
    <row r="107" spans="1:10" ht="28.2" customHeight="1">
      <c r="B107" s="122" t="s">
        <v>12727</v>
      </c>
      <c r="C107" s="122"/>
      <c r="D107" s="122"/>
      <c r="E107" s="122"/>
      <c r="F107" s="122"/>
      <c r="G107" s="122"/>
      <c r="H107" s="122"/>
      <c r="I107" s="122"/>
      <c r="J107" s="122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101">
    <cfRule type="duplicateValues" dxfId="2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showGridLines="0" zoomScale="90" zoomScaleNormal="90" workbookViewId="0">
      <pane xSplit="2" ySplit="10" topLeftCell="C270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1" customWidth="1"/>
    <col min="2" max="2" width="72.21875" style="51" customWidth="1"/>
    <col min="3" max="3" width="16.6640625" style="51" customWidth="1"/>
    <col min="4" max="4" width="11.5546875" style="51"/>
    <col min="5" max="5" width="15.33203125" style="51" bestFit="1" customWidth="1"/>
    <col min="6" max="6" width="12.5546875" style="51" customWidth="1"/>
    <col min="7" max="7" width="15.33203125" style="51" bestFit="1" customWidth="1"/>
    <col min="8" max="8" width="11.5546875" style="51"/>
    <col min="9" max="9" width="15.88671875" style="51" customWidth="1"/>
    <col min="10" max="10" width="16" style="51" customWidth="1"/>
    <col min="11" max="16384" width="11.5546875" style="51"/>
  </cols>
  <sheetData>
    <row r="1" spans="2:12" customFormat="1"/>
    <row r="2" spans="2:12" customFormat="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2" customFormat="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2" customFormat="1">
      <c r="B4" s="115" t="str">
        <f>+'SEGMENTO 1'!B4:J4</f>
        <v>Al 31 de agosto de 2022</v>
      </c>
      <c r="C4" s="115"/>
      <c r="D4" s="115"/>
      <c r="E4" s="115"/>
      <c r="F4" s="115"/>
      <c r="G4" s="115"/>
      <c r="H4" s="115"/>
      <c r="I4" s="115"/>
      <c r="J4" s="115"/>
    </row>
    <row r="5" spans="2:12" customFormat="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2" customFormat="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07" t="s">
        <v>54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2" customFormat="1" ht="24" customHeight="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2" customFormat="1" ht="14.4" customHeight="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2" ht="15" customHeight="1">
      <c r="B11" s="63" t="s">
        <v>12309</v>
      </c>
      <c r="C11" s="64">
        <v>3604132.11</v>
      </c>
      <c r="D11" s="64">
        <v>777</v>
      </c>
      <c r="E11" s="64">
        <v>78933.679999999993</v>
      </c>
      <c r="F11" s="64">
        <v>332</v>
      </c>
      <c r="G11" s="64">
        <v>445000</v>
      </c>
      <c r="H11" s="64">
        <v>445</v>
      </c>
      <c r="I11" s="64">
        <v>523933.68</v>
      </c>
      <c r="J11" s="65">
        <f>+IFERROR(F11/D11,"N/A")</f>
        <v>0.42728442728442728</v>
      </c>
      <c r="L11" s="58"/>
    </row>
    <row r="12" spans="2:12" ht="15" customHeight="1">
      <c r="B12" s="63" t="s">
        <v>12311</v>
      </c>
      <c r="C12" s="64">
        <v>2828795.2</v>
      </c>
      <c r="D12" s="64">
        <v>3957</v>
      </c>
      <c r="E12" s="64">
        <v>184631.04000000001</v>
      </c>
      <c r="F12" s="64">
        <v>3726</v>
      </c>
      <c r="G12" s="64">
        <v>250747.83</v>
      </c>
      <c r="H12" s="64">
        <v>231</v>
      </c>
      <c r="I12" s="64">
        <v>435378.87</v>
      </c>
      <c r="J12" s="65">
        <f t="shared" ref="J12:J75" si="0">+IFERROR(F12/D12,"N/A")</f>
        <v>0.94162244124336614</v>
      </c>
      <c r="L12" s="58"/>
    </row>
    <row r="13" spans="2:12" ht="15" customHeight="1">
      <c r="B13" s="63" t="s">
        <v>12716</v>
      </c>
      <c r="C13" s="64">
        <v>710009.54</v>
      </c>
      <c r="D13" s="64">
        <v>386</v>
      </c>
      <c r="E13" s="64">
        <v>75094.14</v>
      </c>
      <c r="F13" s="64">
        <v>350</v>
      </c>
      <c r="G13" s="64">
        <v>36000</v>
      </c>
      <c r="H13" s="64">
        <v>36</v>
      </c>
      <c r="I13" s="64">
        <v>111094.14</v>
      </c>
      <c r="J13" s="65">
        <f t="shared" si="0"/>
        <v>0.90673575129533679</v>
      </c>
      <c r="L13" s="58"/>
    </row>
    <row r="14" spans="2:12" ht="15" customHeight="1">
      <c r="B14" s="63" t="s">
        <v>12312</v>
      </c>
      <c r="C14" s="64">
        <v>3158512.98</v>
      </c>
      <c r="D14" s="64">
        <v>7989</v>
      </c>
      <c r="E14" s="64">
        <v>635014.31000000006</v>
      </c>
      <c r="F14" s="64">
        <v>7558</v>
      </c>
      <c r="G14" s="64">
        <v>484769.07</v>
      </c>
      <c r="H14" s="64">
        <v>431</v>
      </c>
      <c r="I14" s="64">
        <v>1119783.3799999999</v>
      </c>
      <c r="J14" s="65">
        <f t="shared" si="0"/>
        <v>0.94605081987733131</v>
      </c>
      <c r="L14" s="58"/>
    </row>
    <row r="15" spans="2:12" ht="15" customHeight="1">
      <c r="B15" s="63" t="s">
        <v>12313</v>
      </c>
      <c r="C15" s="64">
        <v>2426754.4900000002</v>
      </c>
      <c r="D15" s="64">
        <v>3031</v>
      </c>
      <c r="E15" s="64">
        <v>61974.73</v>
      </c>
      <c r="F15" s="64">
        <v>2880</v>
      </c>
      <c r="G15" s="64">
        <v>148283.04999999999</v>
      </c>
      <c r="H15" s="64">
        <v>151</v>
      </c>
      <c r="I15" s="64">
        <v>210257.78</v>
      </c>
      <c r="J15" s="65">
        <f t="shared" si="0"/>
        <v>0.9501814582645991</v>
      </c>
      <c r="L15" s="58"/>
    </row>
    <row r="16" spans="2:12" ht="15" customHeight="1">
      <c r="B16" s="63" t="s">
        <v>12567</v>
      </c>
      <c r="C16" s="64">
        <v>2524906.75</v>
      </c>
      <c r="D16" s="64">
        <v>1679</v>
      </c>
      <c r="E16" s="64">
        <v>40078.480000000003</v>
      </c>
      <c r="F16" s="64">
        <v>1548</v>
      </c>
      <c r="G16" s="64">
        <v>115869.4</v>
      </c>
      <c r="H16" s="64">
        <v>131</v>
      </c>
      <c r="I16" s="64">
        <v>155947.88</v>
      </c>
      <c r="J16" s="65">
        <f t="shared" si="0"/>
        <v>0.9219773674806433</v>
      </c>
      <c r="L16" s="58"/>
    </row>
    <row r="17" spans="2:12" ht="15" customHeight="1">
      <c r="B17" s="63" t="s">
        <v>12315</v>
      </c>
      <c r="C17" s="64">
        <v>709916.07</v>
      </c>
      <c r="D17" s="64">
        <v>164</v>
      </c>
      <c r="E17" s="64">
        <v>12486.94</v>
      </c>
      <c r="F17" s="64">
        <v>103</v>
      </c>
      <c r="G17" s="64">
        <v>61038.559999999998</v>
      </c>
      <c r="H17" s="64">
        <v>61</v>
      </c>
      <c r="I17" s="64">
        <v>73525.5</v>
      </c>
      <c r="J17" s="65">
        <f t="shared" si="0"/>
        <v>0.62804878048780488</v>
      </c>
      <c r="L17" s="58"/>
    </row>
    <row r="18" spans="2:12" ht="15" customHeight="1">
      <c r="B18" s="63" t="s">
        <v>12721</v>
      </c>
      <c r="C18" s="64">
        <v>4241630.3499999996</v>
      </c>
      <c r="D18" s="64">
        <v>1787</v>
      </c>
      <c r="E18" s="64">
        <v>48108.02</v>
      </c>
      <c r="F18" s="64">
        <v>1685</v>
      </c>
      <c r="G18" s="64">
        <v>121834.8</v>
      </c>
      <c r="H18" s="64">
        <v>102</v>
      </c>
      <c r="I18" s="64">
        <v>169942.82</v>
      </c>
      <c r="J18" s="65">
        <f t="shared" si="0"/>
        <v>0.94292109681029657</v>
      </c>
      <c r="L18" s="58"/>
    </row>
    <row r="19" spans="2:12" ht="15" customHeight="1">
      <c r="B19" s="63" t="s">
        <v>12316</v>
      </c>
      <c r="C19" s="64">
        <v>1837175.37</v>
      </c>
      <c r="D19" s="64">
        <v>917</v>
      </c>
      <c r="E19" s="64">
        <v>104461.39</v>
      </c>
      <c r="F19" s="64">
        <v>303</v>
      </c>
      <c r="G19" s="64">
        <v>497761.59</v>
      </c>
      <c r="H19" s="64">
        <v>614</v>
      </c>
      <c r="I19" s="64">
        <v>602222.97</v>
      </c>
      <c r="J19" s="65">
        <f t="shared" si="0"/>
        <v>0.33042529989094876</v>
      </c>
      <c r="L19" s="58"/>
    </row>
    <row r="20" spans="2:12" ht="15" customHeight="1">
      <c r="B20" s="63" t="s">
        <v>12568</v>
      </c>
      <c r="C20" s="64">
        <v>2115443.77</v>
      </c>
      <c r="D20" s="64">
        <v>6609</v>
      </c>
      <c r="E20" s="64">
        <v>375829.87</v>
      </c>
      <c r="F20" s="64">
        <v>6371</v>
      </c>
      <c r="G20" s="64">
        <v>339759.12</v>
      </c>
      <c r="H20" s="64">
        <v>238</v>
      </c>
      <c r="I20" s="64">
        <v>715588.99</v>
      </c>
      <c r="J20" s="65">
        <f t="shared" si="0"/>
        <v>0.96398850052958085</v>
      </c>
      <c r="L20" s="58"/>
    </row>
    <row r="21" spans="2:12" ht="15" customHeight="1">
      <c r="B21" s="63" t="s">
        <v>12317</v>
      </c>
      <c r="C21" s="64">
        <v>1210804.72</v>
      </c>
      <c r="D21" s="64">
        <v>1220</v>
      </c>
      <c r="E21" s="64">
        <v>98080.11</v>
      </c>
      <c r="F21" s="64">
        <v>1111</v>
      </c>
      <c r="G21" s="64">
        <v>109000</v>
      </c>
      <c r="H21" s="64">
        <v>109</v>
      </c>
      <c r="I21" s="64">
        <v>207080.11</v>
      </c>
      <c r="J21" s="65">
        <f t="shared" si="0"/>
        <v>0.91065573770491803</v>
      </c>
      <c r="L21" s="58"/>
    </row>
    <row r="22" spans="2:12" ht="15" customHeight="1">
      <c r="B22" s="63" t="s">
        <v>12318</v>
      </c>
      <c r="C22" s="64">
        <v>3454615.63</v>
      </c>
      <c r="D22" s="64">
        <v>3229</v>
      </c>
      <c r="E22" s="64">
        <v>86623.37</v>
      </c>
      <c r="F22" s="64">
        <v>3073</v>
      </c>
      <c r="G22" s="64">
        <v>152496.87</v>
      </c>
      <c r="H22" s="64">
        <v>156</v>
      </c>
      <c r="I22" s="64">
        <v>239120.25</v>
      </c>
      <c r="J22" s="65">
        <f t="shared" si="0"/>
        <v>0.95168782904924121</v>
      </c>
      <c r="L22" s="58"/>
    </row>
    <row r="23" spans="2:12" ht="15" customHeight="1">
      <c r="B23" s="63" t="s">
        <v>12569</v>
      </c>
      <c r="C23" s="64">
        <v>1633207.9</v>
      </c>
      <c r="D23" s="64">
        <v>2605</v>
      </c>
      <c r="E23" s="64">
        <v>183561.86</v>
      </c>
      <c r="F23" s="64">
        <v>2459</v>
      </c>
      <c r="G23" s="64">
        <v>140008.24</v>
      </c>
      <c r="H23" s="64">
        <v>146</v>
      </c>
      <c r="I23" s="64">
        <v>323570.09999999998</v>
      </c>
      <c r="J23" s="65">
        <f t="shared" si="0"/>
        <v>0.94395393474088296</v>
      </c>
      <c r="L23" s="58"/>
    </row>
    <row r="24" spans="2:12" ht="15" customHeight="1">
      <c r="B24" s="63" t="s">
        <v>12321</v>
      </c>
      <c r="C24" s="64">
        <v>1571119.46</v>
      </c>
      <c r="D24" s="64">
        <v>3858</v>
      </c>
      <c r="E24" s="64">
        <v>335851.77</v>
      </c>
      <c r="F24" s="64">
        <v>3671</v>
      </c>
      <c r="G24" s="64">
        <v>205978.73</v>
      </c>
      <c r="H24" s="64">
        <v>187</v>
      </c>
      <c r="I24" s="64">
        <v>541830.5</v>
      </c>
      <c r="J24" s="65">
        <f t="shared" si="0"/>
        <v>0.95152928978745466</v>
      </c>
      <c r="L24" s="58"/>
    </row>
    <row r="25" spans="2:12" ht="15" customHeight="1">
      <c r="B25" s="63" t="s">
        <v>12322</v>
      </c>
      <c r="C25" s="64">
        <v>3132803.43</v>
      </c>
      <c r="D25" s="64">
        <v>3108</v>
      </c>
      <c r="E25" s="64">
        <v>228434.36</v>
      </c>
      <c r="F25" s="64">
        <v>2942</v>
      </c>
      <c r="G25" s="64">
        <v>166422.69</v>
      </c>
      <c r="H25" s="64">
        <v>166</v>
      </c>
      <c r="I25" s="64">
        <v>394857.05</v>
      </c>
      <c r="J25" s="65">
        <f t="shared" si="0"/>
        <v>0.94658944658944655</v>
      </c>
      <c r="L25" s="58"/>
    </row>
    <row r="26" spans="2:12" ht="15" customHeight="1">
      <c r="B26" s="63" t="s">
        <v>12323</v>
      </c>
      <c r="C26" s="64">
        <v>1315987.33</v>
      </c>
      <c r="D26" s="64">
        <v>5181</v>
      </c>
      <c r="E26" s="64">
        <v>135341.54999999999</v>
      </c>
      <c r="F26" s="64">
        <v>5110</v>
      </c>
      <c r="G26" s="64">
        <v>76363.66</v>
      </c>
      <c r="H26" s="64">
        <v>71</v>
      </c>
      <c r="I26" s="64">
        <v>211705.21</v>
      </c>
      <c r="J26" s="65">
        <f t="shared" si="0"/>
        <v>0.98629608183748307</v>
      </c>
      <c r="L26" s="58"/>
    </row>
    <row r="27" spans="2:12" ht="15" customHeight="1">
      <c r="B27" s="63" t="s">
        <v>12324</v>
      </c>
      <c r="C27" s="64">
        <v>1500789.76</v>
      </c>
      <c r="D27" s="64">
        <v>1715</v>
      </c>
      <c r="E27" s="64">
        <v>139447.20000000001</v>
      </c>
      <c r="F27" s="64">
        <v>1645</v>
      </c>
      <c r="G27" s="64">
        <v>62410.3</v>
      </c>
      <c r="H27" s="64">
        <v>70</v>
      </c>
      <c r="I27" s="64">
        <v>201857.5</v>
      </c>
      <c r="J27" s="65">
        <f t="shared" si="0"/>
        <v>0.95918367346938771</v>
      </c>
      <c r="L27" s="58"/>
    </row>
    <row r="28" spans="2:12" ht="15" customHeight="1">
      <c r="B28" s="63" t="s">
        <v>12570</v>
      </c>
      <c r="C28" s="64">
        <v>3779633.34</v>
      </c>
      <c r="D28" s="64">
        <v>6160</v>
      </c>
      <c r="E28" s="64">
        <v>164640.4</v>
      </c>
      <c r="F28" s="64">
        <v>5818</v>
      </c>
      <c r="G28" s="64">
        <v>342000</v>
      </c>
      <c r="H28" s="64">
        <v>342</v>
      </c>
      <c r="I28" s="64">
        <v>506640.4</v>
      </c>
      <c r="J28" s="65">
        <f t="shared" si="0"/>
        <v>0.94448051948051948</v>
      </c>
      <c r="L28" s="58"/>
    </row>
    <row r="29" spans="2:12" ht="15" customHeight="1">
      <c r="B29" s="63" t="s">
        <v>12572</v>
      </c>
      <c r="C29" s="64">
        <v>477852.66</v>
      </c>
      <c r="D29" s="64">
        <v>3600</v>
      </c>
      <c r="E29" s="64">
        <v>138485.68</v>
      </c>
      <c r="F29" s="64">
        <v>3515</v>
      </c>
      <c r="G29" s="64">
        <v>69762.36</v>
      </c>
      <c r="H29" s="64">
        <v>85</v>
      </c>
      <c r="I29" s="64">
        <v>208248.04</v>
      </c>
      <c r="J29" s="65">
        <f t="shared" si="0"/>
        <v>0.97638888888888886</v>
      </c>
      <c r="L29" s="58"/>
    </row>
    <row r="30" spans="2:12" ht="15" customHeight="1">
      <c r="B30" s="63" t="s">
        <v>12573</v>
      </c>
      <c r="C30" s="64">
        <v>1922448.11</v>
      </c>
      <c r="D30" s="64">
        <v>2263</v>
      </c>
      <c r="E30" s="64">
        <v>159049.72</v>
      </c>
      <c r="F30" s="64">
        <v>1963</v>
      </c>
      <c r="G30" s="64">
        <v>300000</v>
      </c>
      <c r="H30" s="64">
        <v>300</v>
      </c>
      <c r="I30" s="64">
        <v>459049.72</v>
      </c>
      <c r="J30" s="65">
        <f t="shared" si="0"/>
        <v>0.86743261157755192</v>
      </c>
      <c r="L30" s="58"/>
    </row>
    <row r="31" spans="2:12" ht="15" customHeight="1">
      <c r="B31" s="63" t="s">
        <v>12574</v>
      </c>
      <c r="C31" s="64">
        <v>1611278.61</v>
      </c>
      <c r="D31" s="64">
        <v>1340</v>
      </c>
      <c r="E31" s="64">
        <v>165883.17000000001</v>
      </c>
      <c r="F31" s="64">
        <v>1063</v>
      </c>
      <c r="G31" s="64">
        <v>279669.92</v>
      </c>
      <c r="H31" s="64">
        <v>277</v>
      </c>
      <c r="I31" s="64">
        <v>445553.09</v>
      </c>
      <c r="J31" s="65">
        <f t="shared" si="0"/>
        <v>0.79328358208955219</v>
      </c>
      <c r="L31" s="58"/>
    </row>
    <row r="32" spans="2:12" ht="15" customHeight="1">
      <c r="B32" s="63" t="s">
        <v>12575</v>
      </c>
      <c r="C32" s="64">
        <v>3921690.56</v>
      </c>
      <c r="D32" s="64">
        <v>16239</v>
      </c>
      <c r="E32" s="64">
        <v>202289.94</v>
      </c>
      <c r="F32" s="64">
        <v>15951</v>
      </c>
      <c r="G32" s="64">
        <v>294417.82</v>
      </c>
      <c r="H32" s="64">
        <v>288</v>
      </c>
      <c r="I32" s="64">
        <v>496707.76</v>
      </c>
      <c r="J32" s="65">
        <f t="shared" si="0"/>
        <v>0.98226491779050429</v>
      </c>
      <c r="L32" s="58"/>
    </row>
    <row r="33" spans="2:12" ht="15" customHeight="1">
      <c r="B33" s="63" t="s">
        <v>12328</v>
      </c>
      <c r="C33" s="64">
        <v>1056474.03</v>
      </c>
      <c r="D33" s="64">
        <v>1663</v>
      </c>
      <c r="E33" s="64">
        <v>140557.85</v>
      </c>
      <c r="F33" s="64">
        <v>1496</v>
      </c>
      <c r="G33" s="64">
        <v>165773.99</v>
      </c>
      <c r="H33" s="64">
        <v>167</v>
      </c>
      <c r="I33" s="64">
        <v>306331.84000000003</v>
      </c>
      <c r="J33" s="65">
        <f t="shared" si="0"/>
        <v>0.89957907396271797</v>
      </c>
      <c r="L33" s="58"/>
    </row>
    <row r="34" spans="2:12" ht="15" customHeight="1">
      <c r="B34" s="63" t="s">
        <v>12576</v>
      </c>
      <c r="C34" s="64">
        <v>989218.5</v>
      </c>
      <c r="D34" s="64">
        <v>2271</v>
      </c>
      <c r="E34" s="64">
        <v>127482.68</v>
      </c>
      <c r="F34" s="64">
        <v>2233</v>
      </c>
      <c r="G34" s="64">
        <v>49895.71</v>
      </c>
      <c r="H34" s="64">
        <v>38</v>
      </c>
      <c r="I34" s="64">
        <v>177378.4</v>
      </c>
      <c r="J34" s="65">
        <f t="shared" si="0"/>
        <v>0.98326728313518275</v>
      </c>
      <c r="L34" s="58"/>
    </row>
    <row r="35" spans="2:12" ht="15" customHeight="1">
      <c r="B35" s="63" t="s">
        <v>12332</v>
      </c>
      <c r="C35" s="64">
        <v>1707253.36</v>
      </c>
      <c r="D35" s="64">
        <v>3480</v>
      </c>
      <c r="E35" s="64">
        <v>92894.06</v>
      </c>
      <c r="F35" s="64">
        <v>3289</v>
      </c>
      <c r="G35" s="64">
        <v>186567.29</v>
      </c>
      <c r="H35" s="64">
        <v>191</v>
      </c>
      <c r="I35" s="64">
        <v>279461.34999999998</v>
      </c>
      <c r="J35" s="65">
        <f t="shared" si="0"/>
        <v>0.94511494252873562</v>
      </c>
      <c r="L35" s="58"/>
    </row>
    <row r="36" spans="2:12" ht="15" customHeight="1">
      <c r="B36" s="63" t="s">
        <v>12577</v>
      </c>
      <c r="C36" s="64">
        <v>3105368.99</v>
      </c>
      <c r="D36" s="64">
        <v>5904</v>
      </c>
      <c r="E36" s="64">
        <v>409393.22</v>
      </c>
      <c r="F36" s="64">
        <v>5643</v>
      </c>
      <c r="G36" s="64">
        <v>376136.18</v>
      </c>
      <c r="H36" s="64">
        <v>261</v>
      </c>
      <c r="I36" s="64">
        <v>785529.4</v>
      </c>
      <c r="J36" s="65">
        <f t="shared" si="0"/>
        <v>0.95579268292682928</v>
      </c>
      <c r="L36" s="58"/>
    </row>
    <row r="37" spans="2:12" ht="15" customHeight="1">
      <c r="B37" s="63" t="s">
        <v>12334</v>
      </c>
      <c r="C37" s="64">
        <v>2769051.89</v>
      </c>
      <c r="D37" s="64">
        <v>1252</v>
      </c>
      <c r="E37" s="64">
        <v>214797.29</v>
      </c>
      <c r="F37" s="64">
        <v>1166</v>
      </c>
      <c r="G37" s="64">
        <v>229681.45</v>
      </c>
      <c r="H37" s="64">
        <v>86</v>
      </c>
      <c r="I37" s="64">
        <v>444478.75</v>
      </c>
      <c r="J37" s="65">
        <f t="shared" si="0"/>
        <v>0.93130990415335468</v>
      </c>
      <c r="L37" s="58"/>
    </row>
    <row r="38" spans="2:12" ht="15" customHeight="1">
      <c r="B38" s="63" t="s">
        <v>12335</v>
      </c>
      <c r="C38" s="64">
        <v>968894.92</v>
      </c>
      <c r="D38" s="64">
        <v>1472</v>
      </c>
      <c r="E38" s="64">
        <v>72351.009999999995</v>
      </c>
      <c r="F38" s="64">
        <v>1426</v>
      </c>
      <c r="G38" s="64">
        <v>59420.25</v>
      </c>
      <c r="H38" s="64">
        <v>46</v>
      </c>
      <c r="I38" s="64">
        <v>131771.26</v>
      </c>
      <c r="J38" s="65">
        <f t="shared" si="0"/>
        <v>0.96875</v>
      </c>
      <c r="L38" s="58"/>
    </row>
    <row r="39" spans="2:12" ht="15" customHeight="1">
      <c r="B39" s="63" t="s">
        <v>12338</v>
      </c>
      <c r="C39" s="64">
        <v>2610731.4900000002</v>
      </c>
      <c r="D39" s="64">
        <v>377</v>
      </c>
      <c r="E39" s="64">
        <v>49015.37</v>
      </c>
      <c r="F39" s="64">
        <v>185</v>
      </c>
      <c r="G39" s="64">
        <v>192512.65</v>
      </c>
      <c r="H39" s="64">
        <v>192</v>
      </c>
      <c r="I39" s="64">
        <v>241528.02</v>
      </c>
      <c r="J39" s="65">
        <f t="shared" si="0"/>
        <v>0.49071618037135278</v>
      </c>
      <c r="L39" s="58"/>
    </row>
    <row r="40" spans="2:12" ht="15" customHeight="1">
      <c r="B40" s="63" t="s">
        <v>12579</v>
      </c>
      <c r="C40" s="64">
        <v>3585651.08</v>
      </c>
      <c r="D40" s="64">
        <v>19111</v>
      </c>
      <c r="E40" s="64">
        <v>1096737.8999999999</v>
      </c>
      <c r="F40" s="64">
        <v>18617</v>
      </c>
      <c r="G40" s="64">
        <v>568308.64</v>
      </c>
      <c r="H40" s="64">
        <v>494</v>
      </c>
      <c r="I40" s="64">
        <v>1665046.54</v>
      </c>
      <c r="J40" s="65">
        <f t="shared" si="0"/>
        <v>0.97415101250588665</v>
      </c>
      <c r="L40" s="58"/>
    </row>
    <row r="41" spans="2:12" ht="15" customHeight="1">
      <c r="B41" s="63" t="s">
        <v>12580</v>
      </c>
      <c r="C41" s="64">
        <v>1312558.25</v>
      </c>
      <c r="D41" s="64">
        <v>14214</v>
      </c>
      <c r="E41" s="64">
        <v>632003.12</v>
      </c>
      <c r="F41" s="64">
        <v>14012</v>
      </c>
      <c r="G41" s="64">
        <v>208903.2</v>
      </c>
      <c r="H41" s="64">
        <v>202</v>
      </c>
      <c r="I41" s="64">
        <v>840906.32</v>
      </c>
      <c r="J41" s="65">
        <f t="shared" si="0"/>
        <v>0.98578865906852398</v>
      </c>
      <c r="L41" s="58"/>
    </row>
    <row r="42" spans="2:12" ht="15" customHeight="1">
      <c r="B42" s="63" t="s">
        <v>12581</v>
      </c>
      <c r="C42" s="64">
        <v>687753.61</v>
      </c>
      <c r="D42" s="64">
        <v>701</v>
      </c>
      <c r="E42" s="64">
        <v>64246.28</v>
      </c>
      <c r="F42" s="64">
        <v>661</v>
      </c>
      <c r="G42" s="64">
        <v>40508.5</v>
      </c>
      <c r="H42" s="64">
        <v>40</v>
      </c>
      <c r="I42" s="64">
        <v>104754.78</v>
      </c>
      <c r="J42" s="65">
        <f t="shared" si="0"/>
        <v>0.94293865905848784</v>
      </c>
      <c r="L42" s="58"/>
    </row>
    <row r="43" spans="2:12" ht="15" customHeight="1">
      <c r="B43" s="63" t="s">
        <v>12340</v>
      </c>
      <c r="C43" s="64">
        <v>1694935.85</v>
      </c>
      <c r="D43" s="64">
        <v>3155</v>
      </c>
      <c r="E43" s="64">
        <v>298207.34999999998</v>
      </c>
      <c r="F43" s="64">
        <v>3001</v>
      </c>
      <c r="G43" s="64">
        <v>181227.81</v>
      </c>
      <c r="H43" s="64">
        <v>154</v>
      </c>
      <c r="I43" s="64">
        <v>479435.16</v>
      </c>
      <c r="J43" s="65">
        <f t="shared" si="0"/>
        <v>0.95118858954041208</v>
      </c>
      <c r="L43" s="58"/>
    </row>
    <row r="44" spans="2:12" ht="15" customHeight="1">
      <c r="B44" s="63" t="s">
        <v>12719</v>
      </c>
      <c r="C44" s="64">
        <v>1075690.9099999999</v>
      </c>
      <c r="D44" s="64">
        <v>1556</v>
      </c>
      <c r="E44" s="64">
        <v>148412.46</v>
      </c>
      <c r="F44" s="64">
        <v>1512</v>
      </c>
      <c r="G44" s="64">
        <v>63297.96</v>
      </c>
      <c r="H44" s="64">
        <v>44</v>
      </c>
      <c r="I44" s="64">
        <v>211710.42</v>
      </c>
      <c r="J44" s="65">
        <f t="shared" si="0"/>
        <v>0.97172236503856046</v>
      </c>
      <c r="L44" s="58"/>
    </row>
    <row r="45" spans="2:12" ht="15" customHeight="1">
      <c r="B45" s="63" t="s">
        <v>12582</v>
      </c>
      <c r="C45" s="64">
        <v>3542064.79</v>
      </c>
      <c r="D45" s="64">
        <v>1641</v>
      </c>
      <c r="E45" s="64">
        <v>269289.33</v>
      </c>
      <c r="F45" s="64">
        <v>1422</v>
      </c>
      <c r="G45" s="64">
        <v>260443</v>
      </c>
      <c r="H45" s="64">
        <v>219</v>
      </c>
      <c r="I45" s="64">
        <v>529732.32999999996</v>
      </c>
      <c r="J45" s="65">
        <f t="shared" si="0"/>
        <v>0.86654478976234006</v>
      </c>
      <c r="L45" s="58"/>
    </row>
    <row r="46" spans="2:12" ht="15" customHeight="1">
      <c r="B46" s="63" t="s">
        <v>12583</v>
      </c>
      <c r="C46" s="64">
        <v>3982988.62</v>
      </c>
      <c r="D46" s="64">
        <v>6345</v>
      </c>
      <c r="E46" s="64">
        <v>678953.06</v>
      </c>
      <c r="F46" s="64">
        <v>6050</v>
      </c>
      <c r="G46" s="64">
        <v>555066.35</v>
      </c>
      <c r="H46" s="64">
        <v>295</v>
      </c>
      <c r="I46" s="64">
        <v>1234019.3999999999</v>
      </c>
      <c r="J46" s="65">
        <f t="shared" si="0"/>
        <v>0.9535066981875493</v>
      </c>
      <c r="L46" s="58"/>
    </row>
    <row r="47" spans="2:12" ht="15" customHeight="1">
      <c r="B47" s="63" t="s">
        <v>12345</v>
      </c>
      <c r="C47" s="64">
        <v>2882659.69</v>
      </c>
      <c r="D47" s="64">
        <v>4910</v>
      </c>
      <c r="E47" s="64">
        <v>1289812.3999999999</v>
      </c>
      <c r="F47" s="64">
        <v>4559</v>
      </c>
      <c r="G47" s="64">
        <v>447236.25</v>
      </c>
      <c r="H47" s="64">
        <v>351</v>
      </c>
      <c r="I47" s="64">
        <v>1737048.65</v>
      </c>
      <c r="J47" s="65">
        <f t="shared" si="0"/>
        <v>0.92851323828920573</v>
      </c>
      <c r="L47" s="58"/>
    </row>
    <row r="48" spans="2:12" ht="15" customHeight="1">
      <c r="B48" s="63" t="s">
        <v>12347</v>
      </c>
      <c r="C48" s="64">
        <v>717084.64</v>
      </c>
      <c r="D48" s="64">
        <v>368</v>
      </c>
      <c r="E48" s="64">
        <v>35689.65</v>
      </c>
      <c r="F48" s="64">
        <v>109</v>
      </c>
      <c r="G48" s="64">
        <v>190860.21</v>
      </c>
      <c r="H48" s="64">
        <v>259</v>
      </c>
      <c r="I48" s="64">
        <v>226549.86</v>
      </c>
      <c r="J48" s="65">
        <f t="shared" si="0"/>
        <v>0.29619565217391303</v>
      </c>
      <c r="L48" s="58"/>
    </row>
    <row r="49" spans="2:12" ht="15" customHeight="1">
      <c r="B49" s="63" t="s">
        <v>12584</v>
      </c>
      <c r="C49" s="64">
        <v>1856232.5</v>
      </c>
      <c r="D49" s="64">
        <v>5760</v>
      </c>
      <c r="E49" s="64">
        <v>282839.78999999998</v>
      </c>
      <c r="F49" s="64">
        <v>5629</v>
      </c>
      <c r="G49" s="64">
        <v>171726.57</v>
      </c>
      <c r="H49" s="64">
        <v>131</v>
      </c>
      <c r="I49" s="64">
        <v>454566.36</v>
      </c>
      <c r="J49" s="65">
        <f t="shared" si="0"/>
        <v>0.97725694444444444</v>
      </c>
      <c r="L49" s="58"/>
    </row>
    <row r="50" spans="2:12" ht="15" customHeight="1">
      <c r="B50" s="63" t="s">
        <v>12585</v>
      </c>
      <c r="C50" s="64">
        <v>651262.93999999994</v>
      </c>
      <c r="D50" s="64">
        <v>57</v>
      </c>
      <c r="E50" s="64">
        <v>118.32</v>
      </c>
      <c r="F50" s="64">
        <v>1</v>
      </c>
      <c r="G50" s="64">
        <v>44172.57</v>
      </c>
      <c r="H50" s="64">
        <v>56</v>
      </c>
      <c r="I50" s="64">
        <v>44290.89</v>
      </c>
      <c r="J50" s="65">
        <f t="shared" si="0"/>
        <v>1.7543859649122806E-2</v>
      </c>
      <c r="L50" s="58"/>
    </row>
    <row r="51" spans="2:12" ht="15" customHeight="1">
      <c r="B51" s="63" t="s">
        <v>12661</v>
      </c>
      <c r="C51" s="64">
        <v>724345.24</v>
      </c>
      <c r="D51" s="64">
        <v>346</v>
      </c>
      <c r="E51" s="64">
        <v>8472.61</v>
      </c>
      <c r="F51" s="64">
        <v>306</v>
      </c>
      <c r="G51" s="64">
        <v>38599.519999999997</v>
      </c>
      <c r="H51" s="64">
        <v>40</v>
      </c>
      <c r="I51" s="64">
        <v>47072.13</v>
      </c>
      <c r="J51" s="65">
        <f t="shared" si="0"/>
        <v>0.88439306358381498</v>
      </c>
      <c r="L51" s="58"/>
    </row>
    <row r="52" spans="2:12" ht="15" customHeight="1">
      <c r="B52" s="63" t="s">
        <v>12586</v>
      </c>
      <c r="C52" s="64">
        <v>972797.16</v>
      </c>
      <c r="D52" s="64">
        <v>1334</v>
      </c>
      <c r="E52" s="64">
        <v>270194.17</v>
      </c>
      <c r="F52" s="64">
        <v>1086</v>
      </c>
      <c r="G52" s="64">
        <v>228933.71</v>
      </c>
      <c r="H52" s="64">
        <v>248</v>
      </c>
      <c r="I52" s="64">
        <v>499127.89</v>
      </c>
      <c r="J52" s="65">
        <f t="shared" si="0"/>
        <v>0.81409295352323841</v>
      </c>
      <c r="L52" s="58"/>
    </row>
    <row r="53" spans="2:12" ht="15" customHeight="1">
      <c r="B53" s="63" t="s">
        <v>12587</v>
      </c>
      <c r="C53" s="64">
        <v>1030641.36</v>
      </c>
      <c r="D53" s="64">
        <v>1620</v>
      </c>
      <c r="E53" s="64">
        <v>138220.41</v>
      </c>
      <c r="F53" s="64">
        <v>1500</v>
      </c>
      <c r="G53" s="64">
        <v>129678.93</v>
      </c>
      <c r="H53" s="64">
        <v>120</v>
      </c>
      <c r="I53" s="64">
        <v>267899.34000000003</v>
      </c>
      <c r="J53" s="65">
        <f t="shared" si="0"/>
        <v>0.92592592592592593</v>
      </c>
      <c r="L53" s="58"/>
    </row>
    <row r="54" spans="2:12" ht="15" customHeight="1">
      <c r="B54" s="63" t="s">
        <v>12588</v>
      </c>
      <c r="C54" s="64">
        <v>3617376.9</v>
      </c>
      <c r="D54" s="64">
        <v>4681</v>
      </c>
      <c r="E54" s="64">
        <v>1634738.97</v>
      </c>
      <c r="F54" s="64">
        <v>4379</v>
      </c>
      <c r="G54" s="64">
        <v>784412.7</v>
      </c>
      <c r="H54" s="64">
        <v>302</v>
      </c>
      <c r="I54" s="64">
        <v>2419151.67</v>
      </c>
      <c r="J54" s="65">
        <f t="shared" si="0"/>
        <v>0.93548387096774188</v>
      </c>
      <c r="L54" s="58"/>
    </row>
    <row r="55" spans="2:12" ht="15" customHeight="1">
      <c r="B55" s="63" t="s">
        <v>12348</v>
      </c>
      <c r="C55" s="64">
        <v>581656.05000000005</v>
      </c>
      <c r="D55" s="64">
        <v>585</v>
      </c>
      <c r="E55" s="64">
        <v>162141.57999999999</v>
      </c>
      <c r="F55" s="64">
        <v>438</v>
      </c>
      <c r="G55" s="64">
        <v>203900.17</v>
      </c>
      <c r="H55" s="64">
        <v>147</v>
      </c>
      <c r="I55" s="64">
        <v>366041.75</v>
      </c>
      <c r="J55" s="65">
        <f t="shared" si="0"/>
        <v>0.74871794871794872</v>
      </c>
      <c r="L55" s="58"/>
    </row>
    <row r="56" spans="2:12" ht="15" customHeight="1">
      <c r="B56" s="63" t="s">
        <v>12349</v>
      </c>
      <c r="C56" s="64">
        <v>2011316.28</v>
      </c>
      <c r="D56" s="64">
        <v>2059</v>
      </c>
      <c r="E56" s="64">
        <v>292718.09000000003</v>
      </c>
      <c r="F56" s="64">
        <v>1132</v>
      </c>
      <c r="G56" s="64">
        <v>595283.13</v>
      </c>
      <c r="H56" s="64">
        <v>927</v>
      </c>
      <c r="I56" s="64">
        <v>888001.22</v>
      </c>
      <c r="J56" s="65">
        <f t="shared" si="0"/>
        <v>0.54978144730451672</v>
      </c>
      <c r="L56" s="58"/>
    </row>
    <row r="57" spans="2:12" ht="15" customHeight="1">
      <c r="B57" s="63" t="s">
        <v>12350</v>
      </c>
      <c r="C57" s="64">
        <v>2651761.2799999998</v>
      </c>
      <c r="D57" s="64">
        <v>1407</v>
      </c>
      <c r="E57" s="64">
        <v>387594.97</v>
      </c>
      <c r="F57" s="64">
        <v>1166</v>
      </c>
      <c r="G57" s="64">
        <v>263310.67</v>
      </c>
      <c r="H57" s="64">
        <v>241</v>
      </c>
      <c r="I57" s="64">
        <v>650905.65</v>
      </c>
      <c r="J57" s="65">
        <f t="shared" si="0"/>
        <v>0.82871357498223175</v>
      </c>
      <c r="L57" s="58"/>
    </row>
    <row r="58" spans="2:12" ht="15" customHeight="1">
      <c r="B58" s="63" t="s">
        <v>12353</v>
      </c>
      <c r="C58" s="64">
        <v>1076846.33</v>
      </c>
      <c r="D58" s="64">
        <v>1931</v>
      </c>
      <c r="E58" s="64">
        <v>403147.03</v>
      </c>
      <c r="F58" s="64">
        <v>1681</v>
      </c>
      <c r="G58" s="64">
        <v>250000</v>
      </c>
      <c r="H58" s="64">
        <v>250</v>
      </c>
      <c r="I58" s="64">
        <v>653147.03</v>
      </c>
      <c r="J58" s="65">
        <f t="shared" si="0"/>
        <v>0.87053340238218535</v>
      </c>
      <c r="L58" s="58"/>
    </row>
    <row r="59" spans="2:12" ht="15" customHeight="1">
      <c r="B59" s="63" t="s">
        <v>12354</v>
      </c>
      <c r="C59" s="64">
        <v>2780514.69</v>
      </c>
      <c r="D59" s="64">
        <v>2485</v>
      </c>
      <c r="E59" s="64">
        <v>634743.67000000004</v>
      </c>
      <c r="F59" s="64">
        <v>1759</v>
      </c>
      <c r="G59" s="64">
        <v>665100.57999999996</v>
      </c>
      <c r="H59" s="64">
        <v>726</v>
      </c>
      <c r="I59" s="64">
        <v>1299844.25</v>
      </c>
      <c r="J59" s="65">
        <f t="shared" si="0"/>
        <v>0.70784708249496986</v>
      </c>
      <c r="L59" s="58"/>
    </row>
    <row r="60" spans="2:12" ht="15" customHeight="1">
      <c r="B60" s="63" t="s">
        <v>12589</v>
      </c>
      <c r="C60" s="64">
        <v>848574.21</v>
      </c>
      <c r="D60" s="64">
        <v>7675</v>
      </c>
      <c r="E60" s="64">
        <v>172954.42</v>
      </c>
      <c r="F60" s="64">
        <v>7377</v>
      </c>
      <c r="G60" s="64">
        <v>271197.86</v>
      </c>
      <c r="H60" s="64">
        <v>298</v>
      </c>
      <c r="I60" s="64">
        <v>444152.28</v>
      </c>
      <c r="J60" s="65">
        <f t="shared" si="0"/>
        <v>0.96117263843648204</v>
      </c>
      <c r="L60" s="58"/>
    </row>
    <row r="61" spans="2:12" ht="15" customHeight="1">
      <c r="B61" s="63" t="s">
        <v>12590</v>
      </c>
      <c r="C61" s="64">
        <v>2711348.27</v>
      </c>
      <c r="D61" s="64">
        <v>5298</v>
      </c>
      <c r="E61" s="64">
        <v>563084.96</v>
      </c>
      <c r="F61" s="64">
        <v>5022</v>
      </c>
      <c r="G61" s="64">
        <v>333825.02</v>
      </c>
      <c r="H61" s="64">
        <v>276</v>
      </c>
      <c r="I61" s="64">
        <v>896909.98</v>
      </c>
      <c r="J61" s="65">
        <f t="shared" si="0"/>
        <v>0.94790486976217436</v>
      </c>
      <c r="L61" s="58"/>
    </row>
    <row r="62" spans="2:12" ht="15" customHeight="1">
      <c r="B62" s="63" t="s">
        <v>12356</v>
      </c>
      <c r="C62" s="64">
        <v>2185098.11</v>
      </c>
      <c r="D62" s="64">
        <v>1045</v>
      </c>
      <c r="E62" s="64">
        <v>225762.25</v>
      </c>
      <c r="F62" s="64">
        <v>525</v>
      </c>
      <c r="G62" s="64">
        <v>504408.83</v>
      </c>
      <c r="H62" s="64">
        <v>520</v>
      </c>
      <c r="I62" s="64">
        <v>730171.08</v>
      </c>
      <c r="J62" s="65">
        <f t="shared" si="0"/>
        <v>0.50239234449760761</v>
      </c>
      <c r="L62" s="58"/>
    </row>
    <row r="63" spans="2:12" ht="15" customHeight="1">
      <c r="B63" s="63" t="s">
        <v>12357</v>
      </c>
      <c r="C63" s="64">
        <v>1753604.83</v>
      </c>
      <c r="D63" s="64">
        <v>1040</v>
      </c>
      <c r="E63" s="64">
        <v>239141.39</v>
      </c>
      <c r="F63" s="64">
        <v>678</v>
      </c>
      <c r="G63" s="64">
        <v>391412.38</v>
      </c>
      <c r="H63" s="64">
        <v>362</v>
      </c>
      <c r="I63" s="64">
        <v>630553.77</v>
      </c>
      <c r="J63" s="65">
        <f t="shared" si="0"/>
        <v>0.65192307692307694</v>
      </c>
      <c r="L63" s="58"/>
    </row>
    <row r="64" spans="2:12" ht="15" customHeight="1">
      <c r="B64" s="63" t="s">
        <v>12359</v>
      </c>
      <c r="C64" s="64">
        <v>415918.77</v>
      </c>
      <c r="D64" s="64">
        <v>447</v>
      </c>
      <c r="E64" s="64">
        <v>121368.24</v>
      </c>
      <c r="F64" s="64">
        <v>397</v>
      </c>
      <c r="G64" s="64">
        <v>50000</v>
      </c>
      <c r="H64" s="64">
        <v>50</v>
      </c>
      <c r="I64" s="64">
        <v>171368.24</v>
      </c>
      <c r="J64" s="65">
        <f t="shared" si="0"/>
        <v>0.88814317673378074</v>
      </c>
      <c r="L64" s="58"/>
    </row>
    <row r="65" spans="2:12" ht="15" customHeight="1">
      <c r="B65" s="63" t="s">
        <v>12360</v>
      </c>
      <c r="C65" s="64">
        <v>1009407.35</v>
      </c>
      <c r="D65" s="64">
        <v>9364</v>
      </c>
      <c r="E65" s="64">
        <v>194709.98</v>
      </c>
      <c r="F65" s="64">
        <v>9262</v>
      </c>
      <c r="G65" s="64">
        <v>102000</v>
      </c>
      <c r="H65" s="64">
        <v>102</v>
      </c>
      <c r="I65" s="64">
        <v>296709.98</v>
      </c>
      <c r="J65" s="65">
        <f t="shared" si="0"/>
        <v>0.98910721913712085</v>
      </c>
      <c r="L65" s="58"/>
    </row>
    <row r="66" spans="2:12" ht="15" customHeight="1">
      <c r="B66" s="63" t="s">
        <v>12361</v>
      </c>
      <c r="C66" s="64">
        <v>574829.53</v>
      </c>
      <c r="D66" s="64">
        <v>764</v>
      </c>
      <c r="E66" s="64">
        <v>89991.95</v>
      </c>
      <c r="F66" s="64">
        <v>703</v>
      </c>
      <c r="G66" s="64">
        <v>75574.31</v>
      </c>
      <c r="H66" s="64">
        <v>61</v>
      </c>
      <c r="I66" s="64">
        <v>165566.26</v>
      </c>
      <c r="J66" s="65">
        <f t="shared" si="0"/>
        <v>0.92015706806282727</v>
      </c>
      <c r="L66" s="58"/>
    </row>
    <row r="67" spans="2:12" ht="15" customHeight="1">
      <c r="B67" s="63" t="s">
        <v>12667</v>
      </c>
      <c r="C67" s="64">
        <v>984656.48</v>
      </c>
      <c r="D67" s="64">
        <v>874</v>
      </c>
      <c r="E67" s="64">
        <v>51306.68</v>
      </c>
      <c r="F67" s="64">
        <v>824</v>
      </c>
      <c r="G67" s="64">
        <v>72886.37</v>
      </c>
      <c r="H67" s="64">
        <v>50</v>
      </c>
      <c r="I67" s="64">
        <v>124193.05</v>
      </c>
      <c r="J67" s="65">
        <f t="shared" si="0"/>
        <v>0.94279176201372994</v>
      </c>
      <c r="L67" s="58"/>
    </row>
    <row r="68" spans="2:12" ht="15" customHeight="1">
      <c r="B68" s="63" t="s">
        <v>12363</v>
      </c>
      <c r="C68" s="64">
        <v>1133846.6499999999</v>
      </c>
      <c r="D68" s="64">
        <v>3140</v>
      </c>
      <c r="E68" s="64">
        <v>239412.27</v>
      </c>
      <c r="F68" s="64">
        <v>2999</v>
      </c>
      <c r="G68" s="64">
        <v>169196.13</v>
      </c>
      <c r="H68" s="64">
        <v>141</v>
      </c>
      <c r="I68" s="64">
        <v>408608.39</v>
      </c>
      <c r="J68" s="65">
        <f t="shared" si="0"/>
        <v>0.95509554140127384</v>
      </c>
      <c r="L68" s="58"/>
    </row>
    <row r="69" spans="2:12" ht="15" customHeight="1">
      <c r="B69" s="63" t="s">
        <v>12364</v>
      </c>
      <c r="C69" s="64">
        <v>3415342.89</v>
      </c>
      <c r="D69" s="64">
        <v>6426</v>
      </c>
      <c r="E69" s="64">
        <v>671535.57</v>
      </c>
      <c r="F69" s="64">
        <v>5915</v>
      </c>
      <c r="G69" s="64">
        <v>540892.25</v>
      </c>
      <c r="H69" s="64">
        <v>511</v>
      </c>
      <c r="I69" s="64">
        <v>1212427.82</v>
      </c>
      <c r="J69" s="65">
        <f t="shared" si="0"/>
        <v>0.920479302832244</v>
      </c>
      <c r="L69" s="58"/>
    </row>
    <row r="70" spans="2:12" ht="15" customHeight="1">
      <c r="B70" s="63" t="s">
        <v>12365</v>
      </c>
      <c r="C70" s="64">
        <v>1357584.42</v>
      </c>
      <c r="D70" s="64">
        <v>1250</v>
      </c>
      <c r="E70" s="64">
        <v>68660.42</v>
      </c>
      <c r="F70" s="64">
        <v>1168</v>
      </c>
      <c r="G70" s="64">
        <v>82305.66</v>
      </c>
      <c r="H70" s="64">
        <v>82</v>
      </c>
      <c r="I70" s="64">
        <v>150966.07999999999</v>
      </c>
      <c r="J70" s="65">
        <f t="shared" si="0"/>
        <v>0.93440000000000001</v>
      </c>
      <c r="L70" s="58"/>
    </row>
    <row r="71" spans="2:12" ht="15" customHeight="1">
      <c r="B71" s="63" t="s">
        <v>48</v>
      </c>
      <c r="C71" s="64">
        <v>2337396.86</v>
      </c>
      <c r="D71" s="64">
        <v>2774</v>
      </c>
      <c r="E71" s="64">
        <v>189866.4</v>
      </c>
      <c r="F71" s="64">
        <v>2553</v>
      </c>
      <c r="G71" s="64">
        <v>236815.9</v>
      </c>
      <c r="H71" s="64">
        <v>221</v>
      </c>
      <c r="I71" s="64">
        <v>426682.29</v>
      </c>
      <c r="J71" s="65">
        <f t="shared" si="0"/>
        <v>0.92033165104542181</v>
      </c>
      <c r="L71" s="58"/>
    </row>
    <row r="72" spans="2:12" ht="15" customHeight="1">
      <c r="B72" s="63" t="s">
        <v>12368</v>
      </c>
      <c r="C72" s="64">
        <v>843478.89</v>
      </c>
      <c r="D72" s="64">
        <v>2750</v>
      </c>
      <c r="E72" s="64">
        <v>147255.64000000001</v>
      </c>
      <c r="F72" s="64">
        <v>2625</v>
      </c>
      <c r="G72" s="64">
        <v>118348.38</v>
      </c>
      <c r="H72" s="64">
        <v>125</v>
      </c>
      <c r="I72" s="64">
        <v>265604.02</v>
      </c>
      <c r="J72" s="65">
        <f t="shared" si="0"/>
        <v>0.95454545454545459</v>
      </c>
      <c r="L72" s="58"/>
    </row>
    <row r="73" spans="2:12" ht="15" customHeight="1">
      <c r="B73" s="63" t="s">
        <v>12369</v>
      </c>
      <c r="C73" s="64">
        <v>1015565.89</v>
      </c>
      <c r="D73" s="64">
        <v>1283</v>
      </c>
      <c r="E73" s="64">
        <v>64914.400000000001</v>
      </c>
      <c r="F73" s="64">
        <v>1211</v>
      </c>
      <c r="G73" s="64">
        <v>72593.789999999994</v>
      </c>
      <c r="H73" s="64">
        <v>72</v>
      </c>
      <c r="I73" s="64">
        <v>137508.19</v>
      </c>
      <c r="J73" s="65">
        <f t="shared" si="0"/>
        <v>0.9438815276695246</v>
      </c>
      <c r="L73" s="58"/>
    </row>
    <row r="74" spans="2:12" ht="15" customHeight="1">
      <c r="B74" s="63" t="s">
        <v>12591</v>
      </c>
      <c r="C74" s="64">
        <v>2617407.33</v>
      </c>
      <c r="D74" s="64">
        <v>1086</v>
      </c>
      <c r="E74" s="64">
        <v>147601.07</v>
      </c>
      <c r="F74" s="64">
        <v>346</v>
      </c>
      <c r="G74" s="64">
        <v>740000</v>
      </c>
      <c r="H74" s="64">
        <v>740</v>
      </c>
      <c r="I74" s="64">
        <v>887601.07</v>
      </c>
      <c r="J74" s="65">
        <f t="shared" si="0"/>
        <v>0.31860036832412525</v>
      </c>
      <c r="L74" s="58"/>
    </row>
    <row r="75" spans="2:12" ht="15" customHeight="1">
      <c r="B75" s="63" t="s">
        <v>12370</v>
      </c>
      <c r="C75" s="64">
        <v>1217213.49</v>
      </c>
      <c r="D75" s="64">
        <v>1533</v>
      </c>
      <c r="E75" s="64">
        <v>116881.79</v>
      </c>
      <c r="F75" s="64">
        <v>1443</v>
      </c>
      <c r="G75" s="64">
        <v>112610.04</v>
      </c>
      <c r="H75" s="64">
        <v>90</v>
      </c>
      <c r="I75" s="64">
        <v>229491.83</v>
      </c>
      <c r="J75" s="65">
        <f t="shared" si="0"/>
        <v>0.94129158512720157</v>
      </c>
      <c r="L75" s="58"/>
    </row>
    <row r="76" spans="2:12" ht="15" customHeight="1">
      <c r="B76" s="63" t="s">
        <v>12592</v>
      </c>
      <c r="C76" s="64">
        <v>4518413.6399999997</v>
      </c>
      <c r="D76" s="64">
        <v>12435</v>
      </c>
      <c r="E76" s="64">
        <v>517273.55</v>
      </c>
      <c r="F76" s="64">
        <v>12034</v>
      </c>
      <c r="G76" s="64">
        <v>504739.19</v>
      </c>
      <c r="H76" s="64">
        <v>401</v>
      </c>
      <c r="I76" s="64">
        <v>1022012.73</v>
      </c>
      <c r="J76" s="65">
        <f t="shared" ref="J76:J138" si="1">+IFERROR(F76/D76,"N/A")</f>
        <v>0.9677523120225171</v>
      </c>
      <c r="L76" s="58"/>
    </row>
    <row r="77" spans="2:12" ht="15" customHeight="1">
      <c r="B77" s="63" t="s">
        <v>12371</v>
      </c>
      <c r="C77" s="64">
        <v>2017327.86</v>
      </c>
      <c r="D77" s="64">
        <v>2452</v>
      </c>
      <c r="E77" s="64">
        <v>214583.93</v>
      </c>
      <c r="F77" s="64">
        <v>2370</v>
      </c>
      <c r="G77" s="64">
        <v>81659.97</v>
      </c>
      <c r="H77" s="64">
        <v>82</v>
      </c>
      <c r="I77" s="64">
        <v>296243.90000000002</v>
      </c>
      <c r="J77" s="65">
        <f t="shared" si="1"/>
        <v>0.96655791190864604</v>
      </c>
      <c r="L77" s="58"/>
    </row>
    <row r="78" spans="2:12" ht="15" customHeight="1">
      <c r="B78" s="63" t="s">
        <v>12593</v>
      </c>
      <c r="C78" s="64">
        <v>2548632.15</v>
      </c>
      <c r="D78" s="64">
        <v>3245</v>
      </c>
      <c r="E78" s="64">
        <v>325105</v>
      </c>
      <c r="F78" s="64">
        <v>3009</v>
      </c>
      <c r="G78" s="64">
        <v>236000</v>
      </c>
      <c r="H78" s="64">
        <v>236</v>
      </c>
      <c r="I78" s="64">
        <v>561105</v>
      </c>
      <c r="J78" s="65">
        <f t="shared" si="1"/>
        <v>0.92727272727272725</v>
      </c>
      <c r="L78" s="58"/>
    </row>
    <row r="79" spans="2:12" ht="15" customHeight="1">
      <c r="B79" s="63" t="s">
        <v>12375</v>
      </c>
      <c r="C79" s="64">
        <v>1878760.89</v>
      </c>
      <c r="D79" s="64">
        <v>2580</v>
      </c>
      <c r="E79" s="64">
        <v>188180.43</v>
      </c>
      <c r="F79" s="64">
        <v>2435</v>
      </c>
      <c r="G79" s="64">
        <v>191041.06</v>
      </c>
      <c r="H79" s="64">
        <v>145</v>
      </c>
      <c r="I79" s="64">
        <v>379221.49</v>
      </c>
      <c r="J79" s="65">
        <f t="shared" si="1"/>
        <v>0.94379844961240311</v>
      </c>
      <c r="L79" s="58"/>
    </row>
    <row r="80" spans="2:12" ht="15" customHeight="1">
      <c r="B80" s="63" t="s">
        <v>12594</v>
      </c>
      <c r="C80" s="64">
        <v>2068753.25</v>
      </c>
      <c r="D80" s="64">
        <v>2595</v>
      </c>
      <c r="E80" s="64">
        <v>63640.98</v>
      </c>
      <c r="F80" s="64">
        <v>2489</v>
      </c>
      <c r="G80" s="64">
        <v>121254.43</v>
      </c>
      <c r="H80" s="64">
        <v>106</v>
      </c>
      <c r="I80" s="64">
        <v>184895.41</v>
      </c>
      <c r="J80" s="65">
        <f t="shared" si="1"/>
        <v>0.95915221579961463</v>
      </c>
      <c r="L80" s="58"/>
    </row>
    <row r="81" spans="2:12" ht="15" customHeight="1">
      <c r="B81" s="63" t="s">
        <v>12376</v>
      </c>
      <c r="C81" s="64">
        <v>3438483.11</v>
      </c>
      <c r="D81" s="64">
        <v>2771</v>
      </c>
      <c r="E81" s="64">
        <v>372232.68</v>
      </c>
      <c r="F81" s="64">
        <v>2523</v>
      </c>
      <c r="G81" s="64">
        <v>250883.62</v>
      </c>
      <c r="H81" s="64">
        <v>248</v>
      </c>
      <c r="I81" s="64">
        <v>623116.30000000005</v>
      </c>
      <c r="J81" s="65">
        <f t="shared" si="1"/>
        <v>0.91050162396246848</v>
      </c>
      <c r="L81" s="58"/>
    </row>
    <row r="82" spans="2:12" ht="15" customHeight="1">
      <c r="B82" s="63" t="s">
        <v>12595</v>
      </c>
      <c r="C82" s="64">
        <v>1614652.63</v>
      </c>
      <c r="D82" s="64">
        <v>1144</v>
      </c>
      <c r="E82" s="64">
        <v>53291.79</v>
      </c>
      <c r="F82" s="64">
        <v>1039</v>
      </c>
      <c r="G82" s="64">
        <v>108768.78</v>
      </c>
      <c r="H82" s="64">
        <v>105</v>
      </c>
      <c r="I82" s="64">
        <v>162060.57999999999</v>
      </c>
      <c r="J82" s="65">
        <f t="shared" si="1"/>
        <v>0.90821678321678323</v>
      </c>
      <c r="L82" s="58"/>
    </row>
    <row r="83" spans="2:12" ht="15" customHeight="1">
      <c r="B83" s="63" t="s">
        <v>12715</v>
      </c>
      <c r="C83" s="64">
        <v>1215431.03</v>
      </c>
      <c r="D83" s="64">
        <v>1436</v>
      </c>
      <c r="E83" s="64">
        <v>80383.740000000005</v>
      </c>
      <c r="F83" s="64">
        <v>1365</v>
      </c>
      <c r="G83" s="64">
        <v>81731.839999999997</v>
      </c>
      <c r="H83" s="64">
        <v>71</v>
      </c>
      <c r="I83" s="64">
        <v>162115.57999999999</v>
      </c>
      <c r="J83" s="65">
        <f t="shared" si="1"/>
        <v>0.95055710306406682</v>
      </c>
      <c r="L83" s="58"/>
    </row>
    <row r="84" spans="2:12" ht="15" customHeight="1">
      <c r="B84" s="63" t="s">
        <v>12377</v>
      </c>
      <c r="C84" s="64">
        <v>1463743.04</v>
      </c>
      <c r="D84" s="64">
        <v>1411</v>
      </c>
      <c r="E84" s="64">
        <v>61393.83</v>
      </c>
      <c r="F84" s="64">
        <v>1334</v>
      </c>
      <c r="G84" s="64">
        <v>77434.960000000006</v>
      </c>
      <c r="H84" s="64">
        <v>77</v>
      </c>
      <c r="I84" s="64">
        <v>138828.79</v>
      </c>
      <c r="J84" s="65">
        <f t="shared" si="1"/>
        <v>0.94542877391920621</v>
      </c>
      <c r="L84" s="58"/>
    </row>
    <row r="85" spans="2:12" ht="15" customHeight="1">
      <c r="B85" s="63" t="s">
        <v>12378</v>
      </c>
      <c r="C85" s="64">
        <v>894913.51</v>
      </c>
      <c r="D85" s="64">
        <v>385</v>
      </c>
      <c r="E85" s="64">
        <v>11331.75</v>
      </c>
      <c r="F85" s="64">
        <v>208</v>
      </c>
      <c r="G85" s="64">
        <v>175702.84</v>
      </c>
      <c r="H85" s="64">
        <v>177</v>
      </c>
      <c r="I85" s="64">
        <v>187034.59</v>
      </c>
      <c r="J85" s="65">
        <f t="shared" si="1"/>
        <v>0.54025974025974022</v>
      </c>
      <c r="L85" s="58"/>
    </row>
    <row r="86" spans="2:12" ht="15" customHeight="1">
      <c r="B86" s="63" t="s">
        <v>12380</v>
      </c>
      <c r="C86" s="64">
        <v>447562.63</v>
      </c>
      <c r="D86" s="64">
        <v>19321</v>
      </c>
      <c r="E86" s="64">
        <v>275653.12</v>
      </c>
      <c r="F86" s="64">
        <v>19259</v>
      </c>
      <c r="G86" s="64">
        <v>62000</v>
      </c>
      <c r="H86" s="64">
        <v>62</v>
      </c>
      <c r="I86" s="64">
        <v>337653.12</v>
      </c>
      <c r="J86" s="65">
        <f t="shared" si="1"/>
        <v>0.99679105636354226</v>
      </c>
      <c r="L86" s="58"/>
    </row>
    <row r="87" spans="2:12" ht="15" customHeight="1">
      <c r="B87" s="63" t="s">
        <v>12381</v>
      </c>
      <c r="C87" s="64">
        <v>1832681.77</v>
      </c>
      <c r="D87" s="64">
        <v>4456</v>
      </c>
      <c r="E87" s="64">
        <v>354444.75</v>
      </c>
      <c r="F87" s="64">
        <v>4202</v>
      </c>
      <c r="G87" s="64">
        <v>279499.24</v>
      </c>
      <c r="H87" s="64">
        <v>254</v>
      </c>
      <c r="I87" s="64">
        <v>633943.98</v>
      </c>
      <c r="J87" s="65">
        <f t="shared" si="1"/>
        <v>0.94299820466786355</v>
      </c>
      <c r="L87" s="58"/>
    </row>
    <row r="88" spans="2:12" ht="15" customHeight="1">
      <c r="B88" s="63" t="s">
        <v>12382</v>
      </c>
      <c r="C88" s="64">
        <v>665975.46</v>
      </c>
      <c r="D88" s="64">
        <v>3618</v>
      </c>
      <c r="E88" s="64">
        <v>198388.93</v>
      </c>
      <c r="F88" s="64">
        <v>3459</v>
      </c>
      <c r="G88" s="64">
        <v>146148.93</v>
      </c>
      <c r="H88" s="64">
        <v>159</v>
      </c>
      <c r="I88" s="64">
        <v>344537.86</v>
      </c>
      <c r="J88" s="65">
        <f t="shared" si="1"/>
        <v>0.95605306799336653</v>
      </c>
      <c r="L88" s="58"/>
    </row>
    <row r="89" spans="2:12" ht="15" customHeight="1">
      <c r="B89" s="63" t="s">
        <v>12596</v>
      </c>
      <c r="C89" s="64">
        <v>2101853.98</v>
      </c>
      <c r="D89" s="64">
        <v>2181</v>
      </c>
      <c r="E89" s="64">
        <v>427202.02</v>
      </c>
      <c r="F89" s="64">
        <v>2133</v>
      </c>
      <c r="G89" s="64">
        <v>78810.66</v>
      </c>
      <c r="H89" s="64">
        <v>48</v>
      </c>
      <c r="I89" s="64">
        <v>506012.68</v>
      </c>
      <c r="J89" s="65">
        <f t="shared" si="1"/>
        <v>0.97799174690508939</v>
      </c>
      <c r="L89" s="58"/>
    </row>
    <row r="90" spans="2:12" ht="15" customHeight="1">
      <c r="B90" s="63" t="s">
        <v>12383</v>
      </c>
      <c r="C90" s="64">
        <v>1397141.84</v>
      </c>
      <c r="D90" s="64">
        <v>1738</v>
      </c>
      <c r="E90" s="64">
        <v>269089.46999999997</v>
      </c>
      <c r="F90" s="64">
        <v>1394</v>
      </c>
      <c r="G90" s="64">
        <v>344000</v>
      </c>
      <c r="H90" s="64">
        <v>344</v>
      </c>
      <c r="I90" s="64">
        <v>613089.47</v>
      </c>
      <c r="J90" s="65">
        <f t="shared" si="1"/>
        <v>0.80207134637514388</v>
      </c>
      <c r="L90" s="58"/>
    </row>
    <row r="91" spans="2:12" ht="15" customHeight="1">
      <c r="B91" s="63" t="s">
        <v>12387</v>
      </c>
      <c r="C91" s="64">
        <v>2111936.1</v>
      </c>
      <c r="D91" s="64">
        <v>5123</v>
      </c>
      <c r="E91" s="64">
        <v>365357.49</v>
      </c>
      <c r="F91" s="64">
        <v>4839</v>
      </c>
      <c r="G91" s="64">
        <v>273668.09000000003</v>
      </c>
      <c r="H91" s="64">
        <v>284</v>
      </c>
      <c r="I91" s="64">
        <v>639025.57999999996</v>
      </c>
      <c r="J91" s="65">
        <f t="shared" si="1"/>
        <v>0.94456373218817102</v>
      </c>
      <c r="L91" s="58"/>
    </row>
    <row r="92" spans="2:12" ht="15" customHeight="1">
      <c r="B92" s="63" t="s">
        <v>12597</v>
      </c>
      <c r="C92" s="64">
        <v>1409630.93</v>
      </c>
      <c r="D92" s="64">
        <v>4428</v>
      </c>
      <c r="E92" s="64">
        <v>257715.63</v>
      </c>
      <c r="F92" s="64">
        <v>4300</v>
      </c>
      <c r="G92" s="64">
        <v>123739.36</v>
      </c>
      <c r="H92" s="64">
        <v>128</v>
      </c>
      <c r="I92" s="64">
        <v>381454.99</v>
      </c>
      <c r="J92" s="65">
        <f t="shared" si="1"/>
        <v>0.97109304426377596</v>
      </c>
      <c r="L92" s="58"/>
    </row>
    <row r="93" spans="2:12" ht="15" customHeight="1">
      <c r="B93" s="63" t="s">
        <v>12671</v>
      </c>
      <c r="C93" s="64">
        <v>966659.63</v>
      </c>
      <c r="D93" s="64">
        <v>3251</v>
      </c>
      <c r="E93" s="64">
        <v>179839.53</v>
      </c>
      <c r="F93" s="64">
        <v>3201</v>
      </c>
      <c r="G93" s="64">
        <v>95690.49</v>
      </c>
      <c r="H93" s="64">
        <v>50</v>
      </c>
      <c r="I93" s="64">
        <v>275530.02</v>
      </c>
      <c r="J93" s="65">
        <f t="shared" si="1"/>
        <v>0.98462011688711171</v>
      </c>
      <c r="L93" s="58"/>
    </row>
    <row r="94" spans="2:12" ht="15" customHeight="1">
      <c r="B94" s="63" t="s">
        <v>12598</v>
      </c>
      <c r="C94" s="64">
        <v>1701144.76</v>
      </c>
      <c r="D94" s="64">
        <v>5563</v>
      </c>
      <c r="E94" s="64">
        <v>392375.25</v>
      </c>
      <c r="F94" s="64">
        <v>5381</v>
      </c>
      <c r="G94" s="64">
        <v>184227.67</v>
      </c>
      <c r="H94" s="64">
        <v>182</v>
      </c>
      <c r="I94" s="64">
        <v>576602.92000000004</v>
      </c>
      <c r="J94" s="65">
        <f t="shared" si="1"/>
        <v>0.96728383965486253</v>
      </c>
      <c r="L94" s="58"/>
    </row>
    <row r="95" spans="2:12" ht="15" customHeight="1">
      <c r="B95" s="63" t="s">
        <v>12599</v>
      </c>
      <c r="C95" s="64">
        <v>1259139.71</v>
      </c>
      <c r="D95" s="64">
        <v>1757</v>
      </c>
      <c r="E95" s="64">
        <v>341877.62</v>
      </c>
      <c r="F95" s="64">
        <v>1341</v>
      </c>
      <c r="G95" s="64">
        <v>386002.31</v>
      </c>
      <c r="H95" s="64">
        <v>416</v>
      </c>
      <c r="I95" s="64">
        <v>727879.93</v>
      </c>
      <c r="J95" s="65">
        <f t="shared" si="1"/>
        <v>0.76323278315310183</v>
      </c>
      <c r="L95" s="58"/>
    </row>
    <row r="96" spans="2:12" ht="15" customHeight="1">
      <c r="B96" s="63" t="s">
        <v>12674</v>
      </c>
      <c r="C96" s="64">
        <v>627237.56999999995</v>
      </c>
      <c r="D96" s="64">
        <v>1457</v>
      </c>
      <c r="E96" s="64">
        <v>50019.68</v>
      </c>
      <c r="F96" s="64">
        <v>1400</v>
      </c>
      <c r="G96" s="64">
        <v>58311.87</v>
      </c>
      <c r="H96" s="64">
        <v>57</v>
      </c>
      <c r="I96" s="64">
        <v>108331.55</v>
      </c>
      <c r="J96" s="65">
        <f t="shared" si="1"/>
        <v>0.96087851750171582</v>
      </c>
      <c r="L96" s="58"/>
    </row>
    <row r="97" spans="2:12" ht="15" customHeight="1">
      <c r="B97" s="63" t="s">
        <v>12722</v>
      </c>
      <c r="C97" s="64">
        <v>2513759.66</v>
      </c>
      <c r="D97" s="64">
        <v>5835</v>
      </c>
      <c r="E97" s="64">
        <v>265893.17</v>
      </c>
      <c r="F97" s="64">
        <v>5660</v>
      </c>
      <c r="G97" s="64">
        <v>192233.18</v>
      </c>
      <c r="H97" s="64">
        <v>175</v>
      </c>
      <c r="I97" s="64">
        <v>458126.35</v>
      </c>
      <c r="J97" s="65">
        <f t="shared" si="1"/>
        <v>0.97000856898029131</v>
      </c>
      <c r="L97" s="58"/>
    </row>
    <row r="98" spans="2:12" ht="15" customHeight="1">
      <c r="B98" s="63" t="s">
        <v>12600</v>
      </c>
      <c r="C98" s="64">
        <v>804988.03</v>
      </c>
      <c r="D98" s="64">
        <v>1779</v>
      </c>
      <c r="E98" s="64">
        <v>221272.75</v>
      </c>
      <c r="F98" s="64">
        <v>1660</v>
      </c>
      <c r="G98" s="64">
        <v>152790.31</v>
      </c>
      <c r="H98" s="64">
        <v>119</v>
      </c>
      <c r="I98" s="64">
        <v>374063.05</v>
      </c>
      <c r="J98" s="65">
        <f t="shared" si="1"/>
        <v>0.93310848791455869</v>
      </c>
      <c r="L98" s="58"/>
    </row>
    <row r="99" spans="2:12" ht="15" customHeight="1">
      <c r="B99" s="63" t="s">
        <v>12389</v>
      </c>
      <c r="C99" s="64">
        <v>397539.35</v>
      </c>
      <c r="D99" s="64">
        <v>779</v>
      </c>
      <c r="E99" s="64">
        <v>144677.01999999999</v>
      </c>
      <c r="F99" s="64">
        <v>616</v>
      </c>
      <c r="G99" s="64">
        <v>146671.13</v>
      </c>
      <c r="H99" s="64">
        <v>163</v>
      </c>
      <c r="I99" s="64">
        <v>291348.15000000002</v>
      </c>
      <c r="J99" s="65">
        <f t="shared" si="1"/>
        <v>0.79075738125802308</v>
      </c>
      <c r="L99" s="58"/>
    </row>
    <row r="100" spans="2:12" ht="15" customHeight="1">
      <c r="B100" s="63" t="s">
        <v>12392</v>
      </c>
      <c r="C100" s="64">
        <v>656793.52</v>
      </c>
      <c r="D100" s="64">
        <v>917</v>
      </c>
      <c r="E100" s="64">
        <v>99597.42</v>
      </c>
      <c r="F100" s="64">
        <v>807</v>
      </c>
      <c r="G100" s="64">
        <v>89924.62</v>
      </c>
      <c r="H100" s="64">
        <v>110</v>
      </c>
      <c r="I100" s="64">
        <v>189522.04</v>
      </c>
      <c r="J100" s="65">
        <f t="shared" si="1"/>
        <v>0.88004362050163576</v>
      </c>
      <c r="L100" s="58"/>
    </row>
    <row r="101" spans="2:12" ht="15" customHeight="1">
      <c r="B101" s="63" t="s">
        <v>12393</v>
      </c>
      <c r="C101" s="64">
        <v>813042.77</v>
      </c>
      <c r="D101" s="64">
        <v>392</v>
      </c>
      <c r="E101" s="64">
        <v>67760.009999999995</v>
      </c>
      <c r="F101" s="64">
        <v>183</v>
      </c>
      <c r="G101" s="64">
        <v>209000</v>
      </c>
      <c r="H101" s="64">
        <v>209</v>
      </c>
      <c r="I101" s="64">
        <v>276760.01</v>
      </c>
      <c r="J101" s="65">
        <f t="shared" si="1"/>
        <v>0.46683673469387754</v>
      </c>
      <c r="L101" s="58"/>
    </row>
    <row r="102" spans="2:12" ht="15" customHeight="1">
      <c r="B102" s="63" t="s">
        <v>12601</v>
      </c>
      <c r="C102" s="64">
        <v>477590.02</v>
      </c>
      <c r="D102" s="64">
        <v>831</v>
      </c>
      <c r="E102" s="64">
        <v>129528.82</v>
      </c>
      <c r="F102" s="64">
        <v>702</v>
      </c>
      <c r="G102" s="64">
        <v>124963.96</v>
      </c>
      <c r="H102" s="64">
        <v>129</v>
      </c>
      <c r="I102" s="64">
        <v>254492.78</v>
      </c>
      <c r="J102" s="65">
        <f t="shared" si="1"/>
        <v>0.84476534296028882</v>
      </c>
      <c r="L102" s="58"/>
    </row>
    <row r="103" spans="2:12" ht="15" customHeight="1">
      <c r="B103" s="63" t="s">
        <v>12395</v>
      </c>
      <c r="C103" s="64">
        <v>766171.27</v>
      </c>
      <c r="D103" s="64">
        <v>376</v>
      </c>
      <c r="E103" s="64">
        <v>97130.96</v>
      </c>
      <c r="F103" s="64">
        <v>203</v>
      </c>
      <c r="G103" s="64">
        <v>179455.8</v>
      </c>
      <c r="H103" s="64">
        <v>173</v>
      </c>
      <c r="I103" s="64">
        <v>276586.75</v>
      </c>
      <c r="J103" s="65">
        <f t="shared" si="1"/>
        <v>0.53989361702127658</v>
      </c>
      <c r="L103" s="58"/>
    </row>
    <row r="104" spans="2:12" ht="15" customHeight="1">
      <c r="B104" s="63" t="s">
        <v>12602</v>
      </c>
      <c r="C104" s="64">
        <v>3514916.53</v>
      </c>
      <c r="D104" s="64">
        <v>3670</v>
      </c>
      <c r="E104" s="64">
        <v>613542.84</v>
      </c>
      <c r="F104" s="64">
        <v>3430</v>
      </c>
      <c r="G104" s="64">
        <v>245857.46</v>
      </c>
      <c r="H104" s="64">
        <v>240</v>
      </c>
      <c r="I104" s="64">
        <v>859400.3</v>
      </c>
      <c r="J104" s="65">
        <f t="shared" si="1"/>
        <v>0.93460490463215262</v>
      </c>
      <c r="L104" s="58"/>
    </row>
    <row r="105" spans="2:12" ht="15" customHeight="1">
      <c r="B105" s="63" t="s">
        <v>12397</v>
      </c>
      <c r="C105" s="64">
        <v>2117822.17</v>
      </c>
      <c r="D105" s="64">
        <v>3920</v>
      </c>
      <c r="E105" s="64">
        <v>375764.22</v>
      </c>
      <c r="F105" s="64">
        <v>3757</v>
      </c>
      <c r="G105" s="64">
        <v>141801.43</v>
      </c>
      <c r="H105" s="64">
        <v>163</v>
      </c>
      <c r="I105" s="64">
        <v>517565.65</v>
      </c>
      <c r="J105" s="65">
        <f t="shared" si="1"/>
        <v>0.95841836734693875</v>
      </c>
      <c r="L105" s="58"/>
    </row>
    <row r="106" spans="2:12" ht="15" customHeight="1">
      <c r="B106" s="63" t="s">
        <v>12398</v>
      </c>
      <c r="C106" s="64">
        <v>904720.79</v>
      </c>
      <c r="D106" s="64">
        <v>1540</v>
      </c>
      <c r="E106" s="64">
        <v>52524.49</v>
      </c>
      <c r="F106" s="64">
        <v>1481</v>
      </c>
      <c r="G106" s="64">
        <v>58909.99</v>
      </c>
      <c r="H106" s="64">
        <v>59</v>
      </c>
      <c r="I106" s="64">
        <v>111434.47</v>
      </c>
      <c r="J106" s="65">
        <f t="shared" si="1"/>
        <v>0.9616883116883117</v>
      </c>
      <c r="L106" s="58"/>
    </row>
    <row r="107" spans="2:12" ht="15" customHeight="1">
      <c r="B107" s="63" t="s">
        <v>12399</v>
      </c>
      <c r="C107" s="64">
        <v>659478.80000000005</v>
      </c>
      <c r="D107" s="64">
        <v>1503</v>
      </c>
      <c r="E107" s="64">
        <v>72526.080000000002</v>
      </c>
      <c r="F107" s="64">
        <v>1402</v>
      </c>
      <c r="G107" s="64">
        <v>100717.43</v>
      </c>
      <c r="H107" s="64">
        <v>101</v>
      </c>
      <c r="I107" s="64">
        <v>173243.51</v>
      </c>
      <c r="J107" s="65">
        <f t="shared" si="1"/>
        <v>0.93280106453759148</v>
      </c>
      <c r="L107" s="58"/>
    </row>
    <row r="108" spans="2:12" ht="15" customHeight="1">
      <c r="B108" s="63" t="s">
        <v>12603</v>
      </c>
      <c r="C108" s="64">
        <v>1949385.81</v>
      </c>
      <c r="D108" s="64">
        <v>2137</v>
      </c>
      <c r="E108" s="64">
        <v>181338.98</v>
      </c>
      <c r="F108" s="64">
        <v>1890</v>
      </c>
      <c r="G108" s="64">
        <v>247397.45</v>
      </c>
      <c r="H108" s="64">
        <v>247</v>
      </c>
      <c r="I108" s="64">
        <v>428736.43</v>
      </c>
      <c r="J108" s="65">
        <f t="shared" si="1"/>
        <v>0.88441740758072063</v>
      </c>
      <c r="L108" s="58"/>
    </row>
    <row r="109" spans="2:12" ht="15" customHeight="1">
      <c r="B109" s="63" t="s">
        <v>12401</v>
      </c>
      <c r="C109" s="64">
        <v>1073208.01</v>
      </c>
      <c r="D109" s="64">
        <v>1023</v>
      </c>
      <c r="E109" s="64">
        <v>67044.89</v>
      </c>
      <c r="F109" s="64">
        <v>997</v>
      </c>
      <c r="G109" s="64">
        <v>28451.54</v>
      </c>
      <c r="H109" s="64">
        <v>26</v>
      </c>
      <c r="I109" s="64">
        <v>95496.43</v>
      </c>
      <c r="J109" s="65">
        <f t="shared" si="1"/>
        <v>0.97458455522971654</v>
      </c>
      <c r="L109" s="58"/>
    </row>
    <row r="110" spans="2:12" ht="15" customHeight="1">
      <c r="B110" s="63" t="s">
        <v>12403</v>
      </c>
      <c r="C110" s="64">
        <v>1026439.98</v>
      </c>
      <c r="D110" s="64">
        <v>483</v>
      </c>
      <c r="E110" s="64">
        <v>70476.960000000006</v>
      </c>
      <c r="F110" s="64">
        <v>355</v>
      </c>
      <c r="G110" s="64">
        <v>123742.5</v>
      </c>
      <c r="H110" s="64">
        <v>128</v>
      </c>
      <c r="I110" s="64">
        <v>194219.47</v>
      </c>
      <c r="J110" s="65">
        <f t="shared" si="1"/>
        <v>0.73498964803312627</v>
      </c>
      <c r="L110" s="58"/>
    </row>
    <row r="111" spans="2:12" ht="15" customHeight="1">
      <c r="B111" s="63" t="s">
        <v>12679</v>
      </c>
      <c r="C111" s="64">
        <v>612581.4</v>
      </c>
      <c r="D111" s="64">
        <v>533</v>
      </c>
      <c r="E111" s="64">
        <v>40711.379999999997</v>
      </c>
      <c r="F111" s="64">
        <v>485</v>
      </c>
      <c r="G111" s="64">
        <v>45966.55</v>
      </c>
      <c r="H111" s="64">
        <v>48</v>
      </c>
      <c r="I111" s="64">
        <v>86677.93</v>
      </c>
      <c r="J111" s="65">
        <f t="shared" si="1"/>
        <v>0.90994371482176362</v>
      </c>
      <c r="L111" s="58"/>
    </row>
    <row r="112" spans="2:12" ht="15" customHeight="1">
      <c r="B112" s="63" t="s">
        <v>12404</v>
      </c>
      <c r="C112" s="64">
        <v>3707332.91</v>
      </c>
      <c r="D112" s="64">
        <v>1088</v>
      </c>
      <c r="E112" s="64">
        <v>219376.31</v>
      </c>
      <c r="F112" s="64">
        <v>362</v>
      </c>
      <c r="G112" s="64">
        <v>776770.16</v>
      </c>
      <c r="H112" s="64">
        <v>726</v>
      </c>
      <c r="I112" s="64">
        <v>996146.47</v>
      </c>
      <c r="J112" s="65">
        <f t="shared" si="1"/>
        <v>0.3327205882352941</v>
      </c>
      <c r="L112" s="58"/>
    </row>
    <row r="113" spans="2:12" ht="15" customHeight="1">
      <c r="B113" s="63" t="s">
        <v>12604</v>
      </c>
      <c r="C113" s="64">
        <v>1010635.79</v>
      </c>
      <c r="D113" s="64">
        <v>867</v>
      </c>
      <c r="E113" s="64">
        <v>40464.410000000003</v>
      </c>
      <c r="F113" s="64">
        <v>620</v>
      </c>
      <c r="G113" s="64">
        <v>247000</v>
      </c>
      <c r="H113" s="64">
        <v>247</v>
      </c>
      <c r="I113" s="64">
        <v>287464.40999999997</v>
      </c>
      <c r="J113" s="65">
        <f t="shared" si="1"/>
        <v>0.71510957324106117</v>
      </c>
      <c r="L113" s="58"/>
    </row>
    <row r="114" spans="2:12" ht="15" customHeight="1">
      <c r="B114" s="63" t="s">
        <v>57</v>
      </c>
      <c r="C114" s="64">
        <v>572421.97</v>
      </c>
      <c r="D114" s="64">
        <v>2547</v>
      </c>
      <c r="E114" s="64">
        <v>152394.20000000001</v>
      </c>
      <c r="F114" s="64">
        <v>2450</v>
      </c>
      <c r="G114" s="64">
        <v>96297.57</v>
      </c>
      <c r="H114" s="64">
        <v>97</v>
      </c>
      <c r="I114" s="64">
        <v>248691.77</v>
      </c>
      <c r="J114" s="65">
        <f t="shared" si="1"/>
        <v>0.96191597958382413</v>
      </c>
      <c r="L114" s="58"/>
    </row>
    <row r="115" spans="2:12" ht="15" customHeight="1">
      <c r="B115" s="63" t="s">
        <v>12408</v>
      </c>
      <c r="C115" s="64">
        <v>2000540.87</v>
      </c>
      <c r="D115" s="64">
        <v>5697</v>
      </c>
      <c r="E115" s="64">
        <v>448068.02</v>
      </c>
      <c r="F115" s="64">
        <v>5426</v>
      </c>
      <c r="G115" s="64">
        <v>271000</v>
      </c>
      <c r="H115" s="64">
        <v>271</v>
      </c>
      <c r="I115" s="64">
        <v>719068.02</v>
      </c>
      <c r="J115" s="65">
        <f t="shared" si="1"/>
        <v>0.95243110408987186</v>
      </c>
      <c r="L115" s="58"/>
    </row>
    <row r="116" spans="2:12" ht="15" customHeight="1">
      <c r="B116" s="63" t="s">
        <v>12409</v>
      </c>
      <c r="C116" s="64">
        <v>1589521.14</v>
      </c>
      <c r="D116" s="64">
        <v>143</v>
      </c>
      <c r="E116" s="64">
        <v>17040.98</v>
      </c>
      <c r="F116" s="64">
        <v>53</v>
      </c>
      <c r="G116" s="64">
        <v>77970.880000000005</v>
      </c>
      <c r="H116" s="64">
        <v>90</v>
      </c>
      <c r="I116" s="64">
        <v>95011.86</v>
      </c>
      <c r="J116" s="65">
        <f t="shared" si="1"/>
        <v>0.37062937062937062</v>
      </c>
      <c r="L116" s="58"/>
    </row>
    <row r="117" spans="2:12" ht="15" customHeight="1">
      <c r="B117" s="63" t="s">
        <v>12412</v>
      </c>
      <c r="C117" s="64">
        <v>1790121.34</v>
      </c>
      <c r="D117" s="64">
        <v>558</v>
      </c>
      <c r="E117" s="64">
        <v>53575.74</v>
      </c>
      <c r="F117" s="64">
        <v>492</v>
      </c>
      <c r="G117" s="64">
        <v>102975.71</v>
      </c>
      <c r="H117" s="64">
        <v>66</v>
      </c>
      <c r="I117" s="64">
        <v>156551.45000000001</v>
      </c>
      <c r="J117" s="65">
        <f t="shared" si="1"/>
        <v>0.88172043010752688</v>
      </c>
      <c r="L117" s="58"/>
    </row>
    <row r="118" spans="2:12" ht="15" customHeight="1">
      <c r="B118" s="63" t="s">
        <v>12413</v>
      </c>
      <c r="C118" s="64">
        <v>2217189.61</v>
      </c>
      <c r="D118" s="64">
        <v>2918</v>
      </c>
      <c r="E118" s="64">
        <v>159290.79</v>
      </c>
      <c r="F118" s="64">
        <v>2763</v>
      </c>
      <c r="G118" s="64">
        <v>152562.72</v>
      </c>
      <c r="H118" s="64">
        <v>155</v>
      </c>
      <c r="I118" s="64">
        <v>311853.51</v>
      </c>
      <c r="J118" s="65">
        <f t="shared" si="1"/>
        <v>0.94688142563399591</v>
      </c>
      <c r="L118" s="58"/>
    </row>
    <row r="119" spans="2:12" ht="15" customHeight="1">
      <c r="B119" s="63" t="s">
        <v>12414</v>
      </c>
      <c r="C119" s="64">
        <v>1590273.68</v>
      </c>
      <c r="D119" s="64">
        <v>3071</v>
      </c>
      <c r="E119" s="64">
        <v>164988.28</v>
      </c>
      <c r="F119" s="64">
        <v>2916</v>
      </c>
      <c r="G119" s="64">
        <v>156029.96</v>
      </c>
      <c r="H119" s="64">
        <v>155</v>
      </c>
      <c r="I119" s="64">
        <v>321018.23</v>
      </c>
      <c r="J119" s="65">
        <f t="shared" si="1"/>
        <v>0.94952784109410615</v>
      </c>
      <c r="L119" s="58"/>
    </row>
    <row r="120" spans="2:12" ht="15" customHeight="1">
      <c r="B120" s="63" t="s">
        <v>12605</v>
      </c>
      <c r="C120" s="64">
        <v>4078900.49</v>
      </c>
      <c r="D120" s="64">
        <v>4147</v>
      </c>
      <c r="E120" s="64">
        <v>283298.62</v>
      </c>
      <c r="F120" s="64">
        <v>3863</v>
      </c>
      <c r="G120" s="64">
        <v>284419.49</v>
      </c>
      <c r="H120" s="64">
        <v>284</v>
      </c>
      <c r="I120" s="64">
        <v>567718.11</v>
      </c>
      <c r="J120" s="65">
        <f t="shared" si="1"/>
        <v>0.93151675910296605</v>
      </c>
      <c r="L120" s="58"/>
    </row>
    <row r="121" spans="2:12" ht="15" customHeight="1">
      <c r="B121" s="63" t="s">
        <v>12606</v>
      </c>
      <c r="C121" s="64">
        <v>3535835.03</v>
      </c>
      <c r="D121" s="64">
        <v>0</v>
      </c>
      <c r="E121" s="64">
        <v>478402.85</v>
      </c>
      <c r="F121" s="64">
        <v>0</v>
      </c>
      <c r="G121" s="64">
        <v>443982.23</v>
      </c>
      <c r="H121" s="64">
        <v>0</v>
      </c>
      <c r="I121" s="64">
        <v>922385.07</v>
      </c>
      <c r="J121" s="65" t="str">
        <f t="shared" si="1"/>
        <v>N/A</v>
      </c>
      <c r="L121" s="58"/>
    </row>
    <row r="122" spans="2:12" ht="15" customHeight="1">
      <c r="B122" s="63" t="s">
        <v>12415</v>
      </c>
      <c r="C122" s="64">
        <v>699586.79</v>
      </c>
      <c r="D122" s="64">
        <v>419</v>
      </c>
      <c r="E122" s="64">
        <v>41939.82</v>
      </c>
      <c r="F122" s="64">
        <v>306</v>
      </c>
      <c r="G122" s="64">
        <v>96005.98</v>
      </c>
      <c r="H122" s="64">
        <v>113</v>
      </c>
      <c r="I122" s="64">
        <v>137945.79999999999</v>
      </c>
      <c r="J122" s="65">
        <f t="shared" si="1"/>
        <v>0.73031026252983289</v>
      </c>
      <c r="L122" s="58"/>
    </row>
    <row r="123" spans="2:12" ht="15" customHeight="1">
      <c r="B123" s="63" t="s">
        <v>12607</v>
      </c>
      <c r="C123" s="64">
        <v>1473080.26</v>
      </c>
      <c r="D123" s="64">
        <v>2004</v>
      </c>
      <c r="E123" s="64">
        <v>89930.08</v>
      </c>
      <c r="F123" s="64">
        <v>1903</v>
      </c>
      <c r="G123" s="64">
        <v>116335.7</v>
      </c>
      <c r="H123" s="64">
        <v>101</v>
      </c>
      <c r="I123" s="64">
        <v>206265.78</v>
      </c>
      <c r="J123" s="65">
        <f t="shared" si="1"/>
        <v>0.94960079840319356</v>
      </c>
      <c r="L123" s="58"/>
    </row>
    <row r="124" spans="2:12" ht="15" customHeight="1">
      <c r="B124" s="63" t="s">
        <v>12682</v>
      </c>
      <c r="C124" s="64">
        <v>1196849.42</v>
      </c>
      <c r="D124" s="64">
        <v>810</v>
      </c>
      <c r="E124" s="64">
        <v>68399.070000000007</v>
      </c>
      <c r="F124" s="64">
        <v>735</v>
      </c>
      <c r="G124" s="64">
        <v>97825.38</v>
      </c>
      <c r="H124" s="64">
        <v>75</v>
      </c>
      <c r="I124" s="64">
        <v>166224.45000000001</v>
      </c>
      <c r="J124" s="65">
        <f t="shared" si="1"/>
        <v>0.90740740740740744</v>
      </c>
      <c r="L124" s="58"/>
    </row>
    <row r="125" spans="2:12" ht="15" customHeight="1">
      <c r="B125" s="63" t="s">
        <v>12608</v>
      </c>
      <c r="C125" s="64">
        <v>3728728.35</v>
      </c>
      <c r="D125" s="64">
        <v>2809</v>
      </c>
      <c r="E125" s="64">
        <v>376057.11</v>
      </c>
      <c r="F125" s="64">
        <v>2249</v>
      </c>
      <c r="G125" s="64">
        <v>563587.43000000005</v>
      </c>
      <c r="H125" s="64">
        <v>560</v>
      </c>
      <c r="I125" s="64">
        <v>939644.54</v>
      </c>
      <c r="J125" s="65">
        <f t="shared" si="1"/>
        <v>0.80064079743681027</v>
      </c>
      <c r="L125" s="58"/>
    </row>
    <row r="126" spans="2:12" ht="15" customHeight="1">
      <c r="B126" s="63" t="s">
        <v>12609</v>
      </c>
      <c r="C126" s="64">
        <v>1389686.7</v>
      </c>
      <c r="D126" s="64">
        <v>7563</v>
      </c>
      <c r="E126" s="64">
        <v>237549.5</v>
      </c>
      <c r="F126" s="64">
        <v>7430</v>
      </c>
      <c r="G126" s="64">
        <v>130907.79</v>
      </c>
      <c r="H126" s="64">
        <v>133</v>
      </c>
      <c r="I126" s="64">
        <v>368457.29</v>
      </c>
      <c r="J126" s="65">
        <f t="shared" si="1"/>
        <v>0.98241438582573049</v>
      </c>
      <c r="L126" s="58"/>
    </row>
    <row r="127" spans="2:12" ht="15" customHeight="1">
      <c r="B127" s="63" t="s">
        <v>12610</v>
      </c>
      <c r="C127" s="64">
        <v>1210900.95</v>
      </c>
      <c r="D127" s="64">
        <v>4552</v>
      </c>
      <c r="E127" s="64">
        <v>246963.58</v>
      </c>
      <c r="F127" s="64">
        <v>4399</v>
      </c>
      <c r="G127" s="64">
        <v>149967.76</v>
      </c>
      <c r="H127" s="64">
        <v>153</v>
      </c>
      <c r="I127" s="64">
        <v>396931.34</v>
      </c>
      <c r="J127" s="65">
        <f t="shared" si="1"/>
        <v>0.9663884007029877</v>
      </c>
      <c r="L127" s="58"/>
    </row>
    <row r="128" spans="2:12" ht="15" customHeight="1">
      <c r="B128" s="63" t="s">
        <v>12611</v>
      </c>
      <c r="C128" s="64">
        <v>602123.52000000002</v>
      </c>
      <c r="D128" s="64">
        <v>152</v>
      </c>
      <c r="E128" s="64">
        <v>27677.64</v>
      </c>
      <c r="F128" s="64">
        <v>42</v>
      </c>
      <c r="G128" s="64">
        <v>165847.32999999999</v>
      </c>
      <c r="H128" s="64">
        <v>110</v>
      </c>
      <c r="I128" s="64">
        <v>193524.98</v>
      </c>
      <c r="J128" s="65">
        <f t="shared" si="1"/>
        <v>0.27631578947368424</v>
      </c>
      <c r="L128" s="58"/>
    </row>
    <row r="129" spans="2:12" ht="15" customHeight="1">
      <c r="B129" s="63" t="s">
        <v>12612</v>
      </c>
      <c r="C129" s="64">
        <v>3278683.75</v>
      </c>
      <c r="D129" s="64">
        <v>5505</v>
      </c>
      <c r="E129" s="64">
        <v>426653.59</v>
      </c>
      <c r="F129" s="64">
        <v>5120</v>
      </c>
      <c r="G129" s="64">
        <v>417959.42</v>
      </c>
      <c r="H129" s="64">
        <v>385</v>
      </c>
      <c r="I129" s="64">
        <v>844613</v>
      </c>
      <c r="J129" s="65">
        <f t="shared" si="1"/>
        <v>0.93006357856494093</v>
      </c>
      <c r="L129" s="58"/>
    </row>
    <row r="130" spans="2:12" ht="15" customHeight="1">
      <c r="B130" s="63" t="s">
        <v>12613</v>
      </c>
      <c r="C130" s="64">
        <v>404409.52</v>
      </c>
      <c r="D130" s="64">
        <v>466</v>
      </c>
      <c r="E130" s="64">
        <v>71501.53</v>
      </c>
      <c r="F130" s="64">
        <v>350</v>
      </c>
      <c r="G130" s="64">
        <v>90275.01</v>
      </c>
      <c r="H130" s="64">
        <v>116</v>
      </c>
      <c r="I130" s="64">
        <v>161776.54</v>
      </c>
      <c r="J130" s="65">
        <f t="shared" si="1"/>
        <v>0.75107296137339052</v>
      </c>
      <c r="L130" s="58"/>
    </row>
    <row r="131" spans="2:12" ht="15" customHeight="1">
      <c r="B131" s="63" t="s">
        <v>12614</v>
      </c>
      <c r="C131" s="64">
        <v>1187593.27</v>
      </c>
      <c r="D131" s="64">
        <v>935</v>
      </c>
      <c r="E131" s="64">
        <v>175982.39</v>
      </c>
      <c r="F131" s="64">
        <v>820</v>
      </c>
      <c r="G131" s="64">
        <v>143654.82999999999</v>
      </c>
      <c r="H131" s="64">
        <v>115</v>
      </c>
      <c r="I131" s="64">
        <v>319637.23</v>
      </c>
      <c r="J131" s="65">
        <f t="shared" si="1"/>
        <v>0.87700534759358284</v>
      </c>
      <c r="L131" s="58"/>
    </row>
    <row r="132" spans="2:12" ht="15" customHeight="1">
      <c r="B132" s="63" t="s">
        <v>12419</v>
      </c>
      <c r="C132" s="64">
        <v>2656118.4500000002</v>
      </c>
      <c r="D132" s="64">
        <v>1334</v>
      </c>
      <c r="E132" s="64">
        <v>140116.07</v>
      </c>
      <c r="F132" s="64">
        <v>1142</v>
      </c>
      <c r="G132" s="64">
        <v>208451.84</v>
      </c>
      <c r="H132" s="64">
        <v>192</v>
      </c>
      <c r="I132" s="64">
        <v>348567.91</v>
      </c>
      <c r="J132" s="65">
        <f t="shared" si="1"/>
        <v>0.85607196401799102</v>
      </c>
      <c r="L132" s="58"/>
    </row>
    <row r="133" spans="2:12" ht="15" customHeight="1">
      <c r="B133" s="63" t="s">
        <v>12729</v>
      </c>
      <c r="C133" s="64">
        <v>3343118.46</v>
      </c>
      <c r="D133" s="64">
        <v>1752</v>
      </c>
      <c r="E133" s="64">
        <v>281995.87</v>
      </c>
      <c r="F133" s="64">
        <v>1515</v>
      </c>
      <c r="G133" s="64">
        <v>286477.88</v>
      </c>
      <c r="H133" s="64">
        <v>237</v>
      </c>
      <c r="I133" s="64">
        <v>568473.75</v>
      </c>
      <c r="J133" s="65">
        <f t="shared" si="1"/>
        <v>0.86472602739726023</v>
      </c>
      <c r="L133" s="58"/>
    </row>
    <row r="134" spans="2:12" ht="15" customHeight="1">
      <c r="B134" s="63" t="s">
        <v>12420</v>
      </c>
      <c r="C134" s="64">
        <v>1504053.39</v>
      </c>
      <c r="D134" s="64">
        <v>835</v>
      </c>
      <c r="E134" s="64">
        <v>45609.66</v>
      </c>
      <c r="F134" s="64">
        <v>818</v>
      </c>
      <c r="G134" s="64">
        <v>20804.43</v>
      </c>
      <c r="H134" s="64">
        <v>17</v>
      </c>
      <c r="I134" s="64">
        <v>66414.09</v>
      </c>
      <c r="J134" s="65">
        <f t="shared" si="1"/>
        <v>0.97964071856287427</v>
      </c>
      <c r="L134" s="58"/>
    </row>
    <row r="135" spans="2:12" ht="15" customHeight="1">
      <c r="B135" s="63" t="s">
        <v>12615</v>
      </c>
      <c r="C135" s="64">
        <v>2350141.5699999998</v>
      </c>
      <c r="D135" s="64">
        <v>7296</v>
      </c>
      <c r="E135" s="64">
        <v>227439.69</v>
      </c>
      <c r="F135" s="64">
        <v>6957</v>
      </c>
      <c r="G135" s="64">
        <v>308008.28000000003</v>
      </c>
      <c r="H135" s="64">
        <v>339</v>
      </c>
      <c r="I135" s="64">
        <v>535447.97</v>
      </c>
      <c r="J135" s="65">
        <f t="shared" si="1"/>
        <v>0.95353618421052633</v>
      </c>
      <c r="L135" s="58"/>
    </row>
    <row r="136" spans="2:12" ht="15" customHeight="1">
      <c r="B136" s="63" t="s">
        <v>12616</v>
      </c>
      <c r="C136" s="64">
        <v>3531842.07</v>
      </c>
      <c r="D136" s="64">
        <v>5922</v>
      </c>
      <c r="E136" s="64">
        <v>287577.71999999997</v>
      </c>
      <c r="F136" s="64">
        <v>5655</v>
      </c>
      <c r="G136" s="64">
        <v>266571.51</v>
      </c>
      <c r="H136" s="64">
        <v>267</v>
      </c>
      <c r="I136" s="64">
        <v>554149.23</v>
      </c>
      <c r="J136" s="65">
        <f t="shared" si="1"/>
        <v>0.95491388044579539</v>
      </c>
      <c r="L136" s="58"/>
    </row>
    <row r="137" spans="2:12" ht="15" customHeight="1">
      <c r="B137" s="63" t="s">
        <v>12617</v>
      </c>
      <c r="C137" s="64">
        <v>761076.03</v>
      </c>
      <c r="D137" s="64">
        <v>390</v>
      </c>
      <c r="E137" s="64">
        <v>105922.03</v>
      </c>
      <c r="F137" s="64">
        <v>260</v>
      </c>
      <c r="G137" s="64">
        <v>133439.51999999999</v>
      </c>
      <c r="H137" s="64">
        <v>130</v>
      </c>
      <c r="I137" s="64">
        <v>239361.55</v>
      </c>
      <c r="J137" s="65">
        <f t="shared" si="1"/>
        <v>0.66666666666666663</v>
      </c>
      <c r="L137" s="58"/>
    </row>
    <row r="138" spans="2:12" ht="15" customHeight="1">
      <c r="B138" s="63" t="s">
        <v>12618</v>
      </c>
      <c r="C138" s="64">
        <v>2059198.86</v>
      </c>
      <c r="D138" s="64">
        <v>1882</v>
      </c>
      <c r="E138" s="64">
        <v>189035.1</v>
      </c>
      <c r="F138" s="64">
        <v>1573</v>
      </c>
      <c r="G138" s="64">
        <v>305003.53999999998</v>
      </c>
      <c r="H138" s="64">
        <v>309</v>
      </c>
      <c r="I138" s="64">
        <v>494038.64</v>
      </c>
      <c r="J138" s="65">
        <f t="shared" si="1"/>
        <v>0.8358129649309245</v>
      </c>
      <c r="L138" s="58"/>
    </row>
    <row r="139" spans="2:12" ht="15" customHeight="1">
      <c r="B139" s="63" t="s">
        <v>12689</v>
      </c>
      <c r="C139" s="64">
        <v>978748.21</v>
      </c>
      <c r="D139" s="64">
        <v>1217</v>
      </c>
      <c r="E139" s="64">
        <v>195690.78</v>
      </c>
      <c r="F139" s="64">
        <v>1092</v>
      </c>
      <c r="G139" s="64">
        <v>131890.91</v>
      </c>
      <c r="H139" s="64">
        <v>125</v>
      </c>
      <c r="I139" s="64">
        <v>327581.68</v>
      </c>
      <c r="J139" s="65">
        <f t="shared" ref="J139:J202" si="2">+IFERROR(F139/D139,"N/A")</f>
        <v>0.89728841413311422</v>
      </c>
      <c r="L139" s="58"/>
    </row>
    <row r="140" spans="2:12" ht="15" customHeight="1">
      <c r="B140" s="63" t="s">
        <v>12619</v>
      </c>
      <c r="C140" s="64">
        <v>895778.16</v>
      </c>
      <c r="D140" s="64">
        <v>2549</v>
      </c>
      <c r="E140" s="64">
        <v>198082.75</v>
      </c>
      <c r="F140" s="64">
        <v>2406</v>
      </c>
      <c r="G140" s="64">
        <v>141720.85</v>
      </c>
      <c r="H140" s="64">
        <v>143</v>
      </c>
      <c r="I140" s="64">
        <v>339803.6</v>
      </c>
      <c r="J140" s="65">
        <f t="shared" si="2"/>
        <v>0.94389956845821887</v>
      </c>
      <c r="L140" s="58"/>
    </row>
    <row r="141" spans="2:12" ht="15" customHeight="1">
      <c r="B141" s="63" t="s">
        <v>12620</v>
      </c>
      <c r="C141" s="64">
        <v>2377459.5499999998</v>
      </c>
      <c r="D141" s="64">
        <v>1388</v>
      </c>
      <c r="E141" s="64">
        <v>104192.18</v>
      </c>
      <c r="F141" s="64">
        <v>1124</v>
      </c>
      <c r="G141" s="64">
        <v>270333.65999999997</v>
      </c>
      <c r="H141" s="64">
        <v>264</v>
      </c>
      <c r="I141" s="64">
        <v>374525.84</v>
      </c>
      <c r="J141" s="65">
        <f t="shared" si="2"/>
        <v>0.80979827089337175</v>
      </c>
      <c r="L141" s="58"/>
    </row>
    <row r="142" spans="2:12" ht="15" customHeight="1">
      <c r="B142" s="63" t="s">
        <v>12621</v>
      </c>
      <c r="C142" s="64">
        <v>1546185.81</v>
      </c>
      <c r="D142" s="64">
        <v>4570</v>
      </c>
      <c r="E142" s="64">
        <v>356622.16</v>
      </c>
      <c r="F142" s="64">
        <v>4416</v>
      </c>
      <c r="G142" s="64">
        <v>161578.82</v>
      </c>
      <c r="H142" s="64">
        <v>154</v>
      </c>
      <c r="I142" s="64">
        <v>518200.98</v>
      </c>
      <c r="J142" s="65">
        <f t="shared" si="2"/>
        <v>0.96630196936542667</v>
      </c>
      <c r="L142" s="58"/>
    </row>
    <row r="143" spans="2:12" ht="15" customHeight="1">
      <c r="B143" s="63" t="s">
        <v>12692</v>
      </c>
      <c r="C143" s="64">
        <v>686472.44</v>
      </c>
      <c r="D143" s="64">
        <v>1188</v>
      </c>
      <c r="E143" s="64">
        <v>133932.04</v>
      </c>
      <c r="F143" s="64">
        <v>1074</v>
      </c>
      <c r="G143" s="64">
        <v>151578.41</v>
      </c>
      <c r="H143" s="64">
        <v>114</v>
      </c>
      <c r="I143" s="64">
        <v>285510.45</v>
      </c>
      <c r="J143" s="65">
        <f t="shared" si="2"/>
        <v>0.90404040404040409</v>
      </c>
      <c r="L143" s="58"/>
    </row>
    <row r="144" spans="2:12" ht="15" customHeight="1">
      <c r="B144" s="63" t="s">
        <v>12622</v>
      </c>
      <c r="C144" s="64">
        <v>1314159.69</v>
      </c>
      <c r="D144" s="64">
        <v>3441</v>
      </c>
      <c r="E144" s="64">
        <v>250638.23</v>
      </c>
      <c r="F144" s="64">
        <v>3293</v>
      </c>
      <c r="G144" s="64">
        <v>153623.13</v>
      </c>
      <c r="H144" s="64">
        <v>148</v>
      </c>
      <c r="I144" s="64">
        <v>404261.36</v>
      </c>
      <c r="J144" s="65">
        <f t="shared" si="2"/>
        <v>0.956989247311828</v>
      </c>
      <c r="L144" s="58"/>
    </row>
    <row r="145" spans="2:12" ht="15" customHeight="1">
      <c r="B145" s="63" t="s">
        <v>12623</v>
      </c>
      <c r="C145" s="64">
        <v>3414023.79</v>
      </c>
      <c r="D145" s="64">
        <v>1100</v>
      </c>
      <c r="E145" s="64">
        <v>368359.5</v>
      </c>
      <c r="F145" s="64">
        <v>575</v>
      </c>
      <c r="G145" s="64">
        <v>667620.46</v>
      </c>
      <c r="H145" s="64">
        <v>525</v>
      </c>
      <c r="I145" s="64">
        <v>1035979.96</v>
      </c>
      <c r="J145" s="65">
        <f t="shared" si="2"/>
        <v>0.52272727272727271</v>
      </c>
      <c r="L145" s="58"/>
    </row>
    <row r="146" spans="2:12" ht="15" customHeight="1">
      <c r="B146" s="63" t="s">
        <v>12422</v>
      </c>
      <c r="C146" s="64">
        <v>1483025.43</v>
      </c>
      <c r="D146" s="64">
        <v>2514</v>
      </c>
      <c r="E146" s="64">
        <v>53609.93</v>
      </c>
      <c r="F146" s="64">
        <v>2422</v>
      </c>
      <c r="G146" s="64">
        <v>92000</v>
      </c>
      <c r="H146" s="64">
        <v>92</v>
      </c>
      <c r="I146" s="64">
        <v>145609.93</v>
      </c>
      <c r="J146" s="65">
        <f t="shared" si="2"/>
        <v>0.96340493237867941</v>
      </c>
      <c r="L146" s="58"/>
    </row>
    <row r="147" spans="2:12" ht="15" customHeight="1">
      <c r="B147" s="63" t="s">
        <v>12624</v>
      </c>
      <c r="C147" s="64">
        <v>1400908.26</v>
      </c>
      <c r="D147" s="64">
        <v>1733</v>
      </c>
      <c r="E147" s="64">
        <v>82558.02</v>
      </c>
      <c r="F147" s="64">
        <v>1588</v>
      </c>
      <c r="G147" s="64">
        <v>143736.70000000001</v>
      </c>
      <c r="H147" s="64">
        <v>145</v>
      </c>
      <c r="I147" s="64">
        <v>226294.72</v>
      </c>
      <c r="J147" s="65">
        <f t="shared" si="2"/>
        <v>0.9163300634737449</v>
      </c>
      <c r="L147" s="58"/>
    </row>
    <row r="148" spans="2:12" ht="15" customHeight="1">
      <c r="B148" s="63" t="s">
        <v>12625</v>
      </c>
      <c r="C148" s="64">
        <v>3576674.22</v>
      </c>
      <c r="D148" s="64">
        <v>7866</v>
      </c>
      <c r="E148" s="64">
        <v>449054.94</v>
      </c>
      <c r="F148" s="64">
        <v>7495</v>
      </c>
      <c r="G148" s="64">
        <v>371000</v>
      </c>
      <c r="H148" s="64">
        <v>371</v>
      </c>
      <c r="I148" s="64">
        <v>820054.94</v>
      </c>
      <c r="J148" s="65">
        <f t="shared" si="2"/>
        <v>0.952834986015764</v>
      </c>
      <c r="L148" s="58"/>
    </row>
    <row r="149" spans="2:12" ht="15" customHeight="1">
      <c r="B149" s="63" t="s">
        <v>12423</v>
      </c>
      <c r="C149" s="64">
        <v>1614976.84</v>
      </c>
      <c r="D149" s="64">
        <v>4915</v>
      </c>
      <c r="E149" s="64">
        <v>320659.71999999997</v>
      </c>
      <c r="F149" s="64">
        <v>4798</v>
      </c>
      <c r="G149" s="64">
        <v>290617.81</v>
      </c>
      <c r="H149" s="64">
        <v>117</v>
      </c>
      <c r="I149" s="64">
        <v>611277.53</v>
      </c>
      <c r="J149" s="65">
        <f t="shared" si="2"/>
        <v>0.97619532044760937</v>
      </c>
      <c r="L149" s="58"/>
    </row>
    <row r="150" spans="2:12" ht="15" customHeight="1">
      <c r="B150" s="63" t="s">
        <v>12626</v>
      </c>
      <c r="C150" s="64">
        <v>2026954.43</v>
      </c>
      <c r="D150" s="64">
        <v>4033</v>
      </c>
      <c r="E150" s="64">
        <v>290522.42</v>
      </c>
      <c r="F150" s="64">
        <v>3831</v>
      </c>
      <c r="G150" s="64">
        <v>319798.68</v>
      </c>
      <c r="H150" s="64">
        <v>202</v>
      </c>
      <c r="I150" s="64">
        <v>610321.1</v>
      </c>
      <c r="J150" s="65">
        <f t="shared" si="2"/>
        <v>0.94991321596826184</v>
      </c>
      <c r="L150" s="58"/>
    </row>
    <row r="151" spans="2:12" ht="15" customHeight="1">
      <c r="B151" s="63" t="s">
        <v>12627</v>
      </c>
      <c r="C151" s="64">
        <v>2017404.26</v>
      </c>
      <c r="D151" s="64">
        <v>8845</v>
      </c>
      <c r="E151" s="64">
        <v>587488.93000000005</v>
      </c>
      <c r="F151" s="64">
        <v>8712</v>
      </c>
      <c r="G151" s="64">
        <v>203224.67</v>
      </c>
      <c r="H151" s="64">
        <v>133</v>
      </c>
      <c r="I151" s="64">
        <v>790713.6</v>
      </c>
      <c r="J151" s="65">
        <f t="shared" si="2"/>
        <v>0.98496325607687962</v>
      </c>
      <c r="L151" s="58"/>
    </row>
    <row r="152" spans="2:12" ht="15" customHeight="1">
      <c r="B152" s="63" t="s">
        <v>12628</v>
      </c>
      <c r="C152" s="64">
        <v>2648551.83</v>
      </c>
      <c r="D152" s="64">
        <v>5408</v>
      </c>
      <c r="E152" s="64">
        <v>301804.58</v>
      </c>
      <c r="F152" s="64">
        <v>5181</v>
      </c>
      <c r="G152" s="64">
        <v>247924.93</v>
      </c>
      <c r="H152" s="64">
        <v>227</v>
      </c>
      <c r="I152" s="64">
        <v>549729.51</v>
      </c>
      <c r="J152" s="65">
        <f t="shared" si="2"/>
        <v>0.95802514792899407</v>
      </c>
      <c r="L152" s="58"/>
    </row>
    <row r="153" spans="2:12" ht="15" customHeight="1">
      <c r="B153" s="63" t="s">
        <v>12629</v>
      </c>
      <c r="C153" s="64">
        <v>3901415.51</v>
      </c>
      <c r="D153" s="64">
        <v>4641</v>
      </c>
      <c r="E153" s="64">
        <v>213242.42</v>
      </c>
      <c r="F153" s="64">
        <v>4278</v>
      </c>
      <c r="G153" s="64">
        <v>380468.89</v>
      </c>
      <c r="H153" s="64">
        <v>363</v>
      </c>
      <c r="I153" s="64">
        <v>593711.31000000006</v>
      </c>
      <c r="J153" s="65">
        <f t="shared" si="2"/>
        <v>0.92178409825468643</v>
      </c>
      <c r="L153" s="58"/>
    </row>
    <row r="154" spans="2:12" ht="15" customHeight="1">
      <c r="B154" s="63" t="s">
        <v>12630</v>
      </c>
      <c r="C154" s="64">
        <v>1484969.64</v>
      </c>
      <c r="D154" s="64">
        <v>1874</v>
      </c>
      <c r="E154" s="64">
        <v>176174.38</v>
      </c>
      <c r="F154" s="64">
        <v>1722</v>
      </c>
      <c r="G154" s="64">
        <v>226631.88</v>
      </c>
      <c r="H154" s="64">
        <v>152</v>
      </c>
      <c r="I154" s="64">
        <v>402806.26</v>
      </c>
      <c r="J154" s="65">
        <f t="shared" si="2"/>
        <v>0.91889007470651018</v>
      </c>
      <c r="L154" s="58"/>
    </row>
    <row r="155" spans="2:12" ht="15" customHeight="1">
      <c r="B155" s="63" t="s">
        <v>12424</v>
      </c>
      <c r="C155" s="64">
        <v>1990845.51</v>
      </c>
      <c r="D155" s="64">
        <v>908</v>
      </c>
      <c r="E155" s="64">
        <v>37786.76</v>
      </c>
      <c r="F155" s="64">
        <v>843</v>
      </c>
      <c r="G155" s="64">
        <v>63878.080000000002</v>
      </c>
      <c r="H155" s="64">
        <v>65</v>
      </c>
      <c r="I155" s="64">
        <v>101664.84</v>
      </c>
      <c r="J155" s="65">
        <f t="shared" si="2"/>
        <v>0.92841409691629961</v>
      </c>
      <c r="L155" s="58"/>
    </row>
    <row r="156" spans="2:12" ht="15" customHeight="1">
      <c r="B156" s="63" t="s">
        <v>12631</v>
      </c>
      <c r="C156" s="64">
        <v>1006788.81</v>
      </c>
      <c r="D156" s="64">
        <v>2108</v>
      </c>
      <c r="E156" s="64">
        <v>67085.429999999993</v>
      </c>
      <c r="F156" s="64">
        <v>2048</v>
      </c>
      <c r="G156" s="64">
        <v>80629.5</v>
      </c>
      <c r="H156" s="64">
        <v>60</v>
      </c>
      <c r="I156" s="64">
        <v>147714.93</v>
      </c>
      <c r="J156" s="65">
        <f t="shared" si="2"/>
        <v>0.97153700189753323</v>
      </c>
      <c r="L156" s="58"/>
    </row>
    <row r="157" spans="2:12" ht="15" customHeight="1">
      <c r="B157" s="63" t="s">
        <v>12701</v>
      </c>
      <c r="C157" s="64">
        <v>1049000.19</v>
      </c>
      <c r="D157" s="64">
        <v>4046</v>
      </c>
      <c r="E157" s="64">
        <v>62343.25</v>
      </c>
      <c r="F157" s="64">
        <v>3958</v>
      </c>
      <c r="G157" s="64">
        <v>90656.37</v>
      </c>
      <c r="H157" s="64">
        <v>88</v>
      </c>
      <c r="I157" s="64">
        <v>152999.62</v>
      </c>
      <c r="J157" s="65">
        <f t="shared" si="2"/>
        <v>0.97825012357884333</v>
      </c>
      <c r="L157" s="58"/>
    </row>
    <row r="158" spans="2:12" ht="15" customHeight="1">
      <c r="B158" s="63" t="s">
        <v>12632</v>
      </c>
      <c r="C158" s="64">
        <v>2485768.04</v>
      </c>
      <c r="D158" s="64">
        <v>5152</v>
      </c>
      <c r="E158" s="64">
        <v>326751.31</v>
      </c>
      <c r="F158" s="64">
        <v>4990</v>
      </c>
      <c r="G158" s="64">
        <v>249085.31</v>
      </c>
      <c r="H158" s="64">
        <v>162</v>
      </c>
      <c r="I158" s="64">
        <v>575836.61</v>
      </c>
      <c r="J158" s="65">
        <f t="shared" si="2"/>
        <v>0.96855590062111796</v>
      </c>
      <c r="L158" s="58"/>
    </row>
    <row r="159" spans="2:12" ht="15" customHeight="1">
      <c r="B159" s="63" t="s">
        <v>12635</v>
      </c>
      <c r="C159" s="64">
        <v>1021360.08</v>
      </c>
      <c r="D159" s="64">
        <v>1621</v>
      </c>
      <c r="E159" s="64">
        <v>361813.92</v>
      </c>
      <c r="F159" s="64">
        <v>1492</v>
      </c>
      <c r="G159" s="64">
        <v>131127.57</v>
      </c>
      <c r="H159" s="64">
        <v>129</v>
      </c>
      <c r="I159" s="64">
        <v>492941.49</v>
      </c>
      <c r="J159" s="65">
        <f t="shared" si="2"/>
        <v>0.92041949413942015</v>
      </c>
      <c r="L159" s="58"/>
    </row>
    <row r="160" spans="2:12" ht="15" customHeight="1">
      <c r="B160" s="63" t="s">
        <v>12636</v>
      </c>
      <c r="C160" s="64">
        <v>2511812.41</v>
      </c>
      <c r="D160" s="64">
        <v>2538</v>
      </c>
      <c r="E160" s="64">
        <v>98096.2</v>
      </c>
      <c r="F160" s="64">
        <v>2478</v>
      </c>
      <c r="G160" s="64">
        <v>101964.05</v>
      </c>
      <c r="H160" s="64">
        <v>60</v>
      </c>
      <c r="I160" s="64">
        <v>200060.25</v>
      </c>
      <c r="J160" s="65">
        <f t="shared" si="2"/>
        <v>0.97635933806146569</v>
      </c>
      <c r="L160" s="58"/>
    </row>
    <row r="161" spans="2:12" ht="15" customHeight="1">
      <c r="B161" s="63" t="s">
        <v>12429</v>
      </c>
      <c r="C161" s="64">
        <v>1933858.07</v>
      </c>
      <c r="D161" s="64">
        <v>3066</v>
      </c>
      <c r="E161" s="64">
        <v>149597.88</v>
      </c>
      <c r="F161" s="64">
        <v>2815</v>
      </c>
      <c r="G161" s="64">
        <v>247436.18</v>
      </c>
      <c r="H161" s="64">
        <v>251</v>
      </c>
      <c r="I161" s="64">
        <v>397034.07</v>
      </c>
      <c r="J161" s="65">
        <f t="shared" si="2"/>
        <v>0.91813437703848666</v>
      </c>
      <c r="L161" s="58"/>
    </row>
    <row r="162" spans="2:12" ht="15" customHeight="1">
      <c r="B162" s="63" t="s">
        <v>12430</v>
      </c>
      <c r="C162" s="64">
        <v>1008440.22</v>
      </c>
      <c r="D162" s="64">
        <v>1375</v>
      </c>
      <c r="E162" s="64">
        <v>145616.26</v>
      </c>
      <c r="F162" s="64">
        <v>1302</v>
      </c>
      <c r="G162" s="64">
        <v>87993.29</v>
      </c>
      <c r="H162" s="64">
        <v>73</v>
      </c>
      <c r="I162" s="64">
        <v>233609.54</v>
      </c>
      <c r="J162" s="65">
        <f t="shared" si="2"/>
        <v>0.94690909090909092</v>
      </c>
      <c r="L162" s="58"/>
    </row>
    <row r="163" spans="2:12" ht="15" customHeight="1">
      <c r="B163" s="63" t="s">
        <v>12704</v>
      </c>
      <c r="C163" s="64">
        <v>857108.88</v>
      </c>
      <c r="D163" s="64">
        <v>2219</v>
      </c>
      <c r="E163" s="64">
        <v>30192.560000000001</v>
      </c>
      <c r="F163" s="64">
        <v>2179</v>
      </c>
      <c r="G163" s="64">
        <v>40929.699999999997</v>
      </c>
      <c r="H163" s="64">
        <v>40</v>
      </c>
      <c r="I163" s="64">
        <v>71122.25</v>
      </c>
      <c r="J163" s="65">
        <f t="shared" si="2"/>
        <v>0.98197386210004511</v>
      </c>
      <c r="L163" s="58"/>
    </row>
    <row r="164" spans="2:12" ht="15" customHeight="1">
      <c r="B164" s="63" t="s">
        <v>12433</v>
      </c>
      <c r="C164" s="64">
        <v>3814451.69</v>
      </c>
      <c r="D164" s="64">
        <v>2605</v>
      </c>
      <c r="E164" s="64">
        <v>156475.99</v>
      </c>
      <c r="F164" s="64">
        <v>2389</v>
      </c>
      <c r="G164" s="64">
        <v>193033.65</v>
      </c>
      <c r="H164" s="64">
        <v>216</v>
      </c>
      <c r="I164" s="64">
        <v>349509.64</v>
      </c>
      <c r="J164" s="65">
        <f t="shared" si="2"/>
        <v>0.9170825335892514</v>
      </c>
      <c r="L164" s="58"/>
    </row>
    <row r="165" spans="2:12" ht="15" customHeight="1">
      <c r="B165" s="63" t="s">
        <v>12637</v>
      </c>
      <c r="C165" s="64">
        <v>1882750.88</v>
      </c>
      <c r="D165" s="64">
        <v>13986</v>
      </c>
      <c r="E165" s="64">
        <v>665581.87</v>
      </c>
      <c r="F165" s="64">
        <v>13651</v>
      </c>
      <c r="G165" s="64">
        <v>328269.53999999998</v>
      </c>
      <c r="H165" s="64">
        <v>335</v>
      </c>
      <c r="I165" s="64">
        <v>993851.42</v>
      </c>
      <c r="J165" s="65">
        <f t="shared" si="2"/>
        <v>0.97604747604747599</v>
      </c>
      <c r="L165" s="58"/>
    </row>
    <row r="166" spans="2:12" ht="15" customHeight="1">
      <c r="B166" s="63" t="s">
        <v>12706</v>
      </c>
      <c r="C166" s="64">
        <v>892882</v>
      </c>
      <c r="D166" s="64">
        <v>2634</v>
      </c>
      <c r="E166" s="64">
        <v>233742.59</v>
      </c>
      <c r="F166" s="64">
        <v>2527</v>
      </c>
      <c r="G166" s="64">
        <v>136052.09</v>
      </c>
      <c r="H166" s="64">
        <v>107</v>
      </c>
      <c r="I166" s="64">
        <v>369794.68</v>
      </c>
      <c r="J166" s="65">
        <f t="shared" si="2"/>
        <v>0.9593773728170083</v>
      </c>
      <c r="L166" s="58"/>
    </row>
    <row r="167" spans="2:12" ht="15" customHeight="1">
      <c r="B167" s="63" t="s">
        <v>12639</v>
      </c>
      <c r="C167" s="64">
        <v>2769167.88</v>
      </c>
      <c r="D167" s="64">
        <v>1660</v>
      </c>
      <c r="E167" s="64">
        <v>73301.42</v>
      </c>
      <c r="F167" s="64">
        <v>1611</v>
      </c>
      <c r="G167" s="64">
        <v>48454.14</v>
      </c>
      <c r="H167" s="64">
        <v>49</v>
      </c>
      <c r="I167" s="64">
        <v>121755.57</v>
      </c>
      <c r="J167" s="65">
        <f t="shared" si="2"/>
        <v>0.97048192771084341</v>
      </c>
      <c r="L167" s="58"/>
    </row>
    <row r="168" spans="2:12" ht="15" customHeight="1">
      <c r="B168" s="63" t="s">
        <v>12314</v>
      </c>
      <c r="C168" s="64">
        <v>300029.7</v>
      </c>
      <c r="D168" s="64">
        <v>762</v>
      </c>
      <c r="E168" s="64">
        <v>72034.710000000006</v>
      </c>
      <c r="F168" s="64">
        <v>704</v>
      </c>
      <c r="G168" s="64">
        <v>58930.07</v>
      </c>
      <c r="H168" s="64">
        <v>58</v>
      </c>
      <c r="I168" s="64">
        <v>130964.78</v>
      </c>
      <c r="J168" s="65">
        <f t="shared" si="2"/>
        <v>0.92388451443569553</v>
      </c>
      <c r="L168" s="58"/>
    </row>
    <row r="169" spans="2:12" ht="15" customHeight="1">
      <c r="B169" s="63" t="s">
        <v>12640</v>
      </c>
      <c r="C169" s="64">
        <v>377282.45</v>
      </c>
      <c r="D169" s="64">
        <v>494</v>
      </c>
      <c r="E169" s="64">
        <v>21017.57</v>
      </c>
      <c r="F169" s="64">
        <v>475</v>
      </c>
      <c r="G169" s="64">
        <v>20155.38</v>
      </c>
      <c r="H169" s="64">
        <v>19</v>
      </c>
      <c r="I169" s="64">
        <v>41172.949999999997</v>
      </c>
      <c r="J169" s="65">
        <f t="shared" si="2"/>
        <v>0.96153846153846156</v>
      </c>
      <c r="L169" s="58"/>
    </row>
    <row r="170" spans="2:12" ht="15" customHeight="1">
      <c r="B170" s="63" t="s">
        <v>12641</v>
      </c>
      <c r="C170" s="64">
        <v>437702.88</v>
      </c>
      <c r="D170" s="64">
        <v>737</v>
      </c>
      <c r="E170" s="64">
        <v>93514.84</v>
      </c>
      <c r="F170" s="64">
        <v>664</v>
      </c>
      <c r="G170" s="64">
        <v>74551.48</v>
      </c>
      <c r="H170" s="64">
        <v>73</v>
      </c>
      <c r="I170" s="64">
        <v>168066.32</v>
      </c>
      <c r="J170" s="65">
        <f t="shared" si="2"/>
        <v>0.90094979647218454</v>
      </c>
      <c r="L170" s="58"/>
    </row>
    <row r="171" spans="2:12" ht="15" customHeight="1">
      <c r="B171" s="63" t="s">
        <v>12723</v>
      </c>
      <c r="C171" s="64">
        <v>730353.84</v>
      </c>
      <c r="D171" s="64">
        <v>267</v>
      </c>
      <c r="E171" s="64">
        <v>37419.730000000003</v>
      </c>
      <c r="F171" s="64">
        <v>74</v>
      </c>
      <c r="G171" s="64">
        <v>192159.95</v>
      </c>
      <c r="H171" s="64">
        <v>193</v>
      </c>
      <c r="I171" s="64">
        <v>229579.67</v>
      </c>
      <c r="J171" s="65">
        <f t="shared" si="2"/>
        <v>0.27715355805243447</v>
      </c>
      <c r="L171" s="58"/>
    </row>
    <row r="172" spans="2:12" ht="15" customHeight="1">
      <c r="B172" s="63" t="s">
        <v>12642</v>
      </c>
      <c r="C172" s="64">
        <v>131701.28</v>
      </c>
      <c r="D172" s="64">
        <v>196</v>
      </c>
      <c r="E172" s="64">
        <v>39181.1</v>
      </c>
      <c r="F172" s="64">
        <v>158</v>
      </c>
      <c r="G172" s="64">
        <v>36031.01</v>
      </c>
      <c r="H172" s="64">
        <v>38</v>
      </c>
      <c r="I172" s="64">
        <v>75212.11</v>
      </c>
      <c r="J172" s="65">
        <f t="shared" si="2"/>
        <v>0.80612244897959184</v>
      </c>
      <c r="L172" s="58"/>
    </row>
    <row r="173" spans="2:12" ht="15" customHeight="1">
      <c r="B173" s="63" t="s">
        <v>12319</v>
      </c>
      <c r="C173" s="64">
        <v>269172.96000000002</v>
      </c>
      <c r="D173" s="64">
        <v>807</v>
      </c>
      <c r="E173" s="64">
        <v>23284.91</v>
      </c>
      <c r="F173" s="64">
        <v>782</v>
      </c>
      <c r="G173" s="64">
        <v>25000</v>
      </c>
      <c r="H173" s="64">
        <v>25</v>
      </c>
      <c r="I173" s="64">
        <v>48284.91</v>
      </c>
      <c r="J173" s="65">
        <f t="shared" si="2"/>
        <v>0.96902106567534074</v>
      </c>
      <c r="L173" s="58"/>
    </row>
    <row r="174" spans="2:12" ht="15" customHeight="1">
      <c r="B174" s="63" t="s">
        <v>12320</v>
      </c>
      <c r="C174" s="64">
        <v>186964.32</v>
      </c>
      <c r="D174" s="64">
        <v>593</v>
      </c>
      <c r="E174" s="64">
        <v>22881.95</v>
      </c>
      <c r="F174" s="64">
        <v>574</v>
      </c>
      <c r="G174" s="64">
        <v>28103.98</v>
      </c>
      <c r="H174" s="64">
        <v>19</v>
      </c>
      <c r="I174" s="64">
        <v>50985.93</v>
      </c>
      <c r="J174" s="65">
        <f t="shared" si="2"/>
        <v>0.96795952782462058</v>
      </c>
      <c r="L174" s="58"/>
    </row>
    <row r="175" spans="2:12" s="67" customFormat="1" ht="15" customHeight="1">
      <c r="B175" s="63" t="s">
        <v>12643</v>
      </c>
      <c r="C175" s="64">
        <v>679347.24</v>
      </c>
      <c r="D175" s="64">
        <v>218</v>
      </c>
      <c r="E175" s="64">
        <v>9876.43</v>
      </c>
      <c r="F175" s="64">
        <v>32</v>
      </c>
      <c r="G175" s="64">
        <v>155319.63</v>
      </c>
      <c r="H175" s="64">
        <v>186</v>
      </c>
      <c r="I175" s="64">
        <v>165196.06</v>
      </c>
      <c r="J175" s="65">
        <f t="shared" si="2"/>
        <v>0.14678899082568808</v>
      </c>
      <c r="K175" s="51"/>
      <c r="L175" s="66"/>
    </row>
    <row r="176" spans="2:12" ht="15" customHeight="1">
      <c r="B176" s="63" t="s">
        <v>12644</v>
      </c>
      <c r="C176" s="64">
        <v>681581.31</v>
      </c>
      <c r="D176" s="64">
        <v>1384</v>
      </c>
      <c r="E176" s="64">
        <v>65340.71</v>
      </c>
      <c r="F176" s="64">
        <v>1332</v>
      </c>
      <c r="G176" s="64">
        <v>100026.44</v>
      </c>
      <c r="H176" s="64">
        <v>52</v>
      </c>
      <c r="I176" s="64">
        <v>165367.15</v>
      </c>
      <c r="J176" s="65">
        <f t="shared" si="2"/>
        <v>0.96242774566473988</v>
      </c>
      <c r="L176" s="58"/>
    </row>
    <row r="177" spans="1:12" ht="15" customHeight="1">
      <c r="B177" s="63" t="s">
        <v>12645</v>
      </c>
      <c r="C177" s="64">
        <v>42632.58</v>
      </c>
      <c r="D177" s="64">
        <v>213</v>
      </c>
      <c r="E177" s="64">
        <v>9309.15</v>
      </c>
      <c r="F177" s="64">
        <v>205</v>
      </c>
      <c r="G177" s="64">
        <v>11439.64</v>
      </c>
      <c r="H177" s="64">
        <v>8</v>
      </c>
      <c r="I177" s="64">
        <v>20748.78</v>
      </c>
      <c r="J177" s="65">
        <f t="shared" si="2"/>
        <v>0.96244131455399062</v>
      </c>
      <c r="L177" s="58"/>
    </row>
    <row r="178" spans="1:12" ht="15" customHeight="1">
      <c r="B178" s="63" t="s">
        <v>12327</v>
      </c>
      <c r="C178" s="64">
        <v>99182.25</v>
      </c>
      <c r="D178" s="64">
        <v>187</v>
      </c>
      <c r="E178" s="64">
        <v>24011.81</v>
      </c>
      <c r="F178" s="64">
        <v>174</v>
      </c>
      <c r="G178" s="64">
        <v>12358.41</v>
      </c>
      <c r="H178" s="64">
        <v>13</v>
      </c>
      <c r="I178" s="64">
        <v>36370.21</v>
      </c>
      <c r="J178" s="65">
        <f t="shared" si="2"/>
        <v>0.93048128342245995</v>
      </c>
      <c r="L178" s="58"/>
    </row>
    <row r="179" spans="1:12" ht="15" customHeight="1">
      <c r="B179" s="63" t="s">
        <v>12646</v>
      </c>
      <c r="C179" s="64">
        <v>48965.29</v>
      </c>
      <c r="D179" s="64">
        <v>305</v>
      </c>
      <c r="E179" s="64">
        <v>34042.449999999997</v>
      </c>
      <c r="F179" s="64">
        <v>296</v>
      </c>
      <c r="G179" s="64">
        <v>8846.52</v>
      </c>
      <c r="H179" s="64">
        <v>9</v>
      </c>
      <c r="I179" s="64">
        <v>42888.97</v>
      </c>
      <c r="J179" s="65">
        <f t="shared" si="2"/>
        <v>0.97049180327868856</v>
      </c>
      <c r="L179" s="58"/>
    </row>
    <row r="180" spans="1:12" ht="15" customHeight="1">
      <c r="A180" s="67"/>
      <c r="B180" s="63" t="s">
        <v>12329</v>
      </c>
      <c r="C180" s="64">
        <v>710647.85</v>
      </c>
      <c r="D180" s="64">
        <v>331</v>
      </c>
      <c r="E180" s="64">
        <v>257184.96</v>
      </c>
      <c r="F180" s="64">
        <v>322</v>
      </c>
      <c r="G180" s="64">
        <v>71337.820000000007</v>
      </c>
      <c r="H180" s="64">
        <v>9</v>
      </c>
      <c r="I180" s="64">
        <v>328522.78000000003</v>
      </c>
      <c r="J180" s="65">
        <f t="shared" si="2"/>
        <v>0.97280966767371602</v>
      </c>
      <c r="K180" s="67"/>
      <c r="L180" s="58"/>
    </row>
    <row r="181" spans="1:12" s="67" customFormat="1" ht="15" customHeight="1">
      <c r="A181" s="68"/>
      <c r="B181" s="63" t="s">
        <v>12647</v>
      </c>
      <c r="C181" s="64">
        <v>120956.28</v>
      </c>
      <c r="D181" s="64">
        <v>235</v>
      </c>
      <c r="E181" s="64">
        <v>16099.16</v>
      </c>
      <c r="F181" s="64">
        <v>212</v>
      </c>
      <c r="G181" s="64">
        <v>20187.36</v>
      </c>
      <c r="H181" s="64">
        <v>23</v>
      </c>
      <c r="I181" s="64">
        <v>36286.519999999997</v>
      </c>
      <c r="J181" s="65">
        <f t="shared" si="2"/>
        <v>0.90212765957446805</v>
      </c>
      <c r="K181" s="69"/>
      <c r="L181" s="66"/>
    </row>
    <row r="182" spans="1:12" s="67" customFormat="1" ht="15" customHeight="1">
      <c r="B182" s="63" t="s">
        <v>12330</v>
      </c>
      <c r="C182" s="64">
        <v>548337.78</v>
      </c>
      <c r="D182" s="64">
        <v>1619</v>
      </c>
      <c r="E182" s="64">
        <v>160361.89000000001</v>
      </c>
      <c r="F182" s="64">
        <v>1578</v>
      </c>
      <c r="G182" s="64">
        <v>52864.57</v>
      </c>
      <c r="H182" s="64">
        <v>41</v>
      </c>
      <c r="I182" s="64">
        <v>213226.46</v>
      </c>
      <c r="J182" s="65">
        <f t="shared" si="2"/>
        <v>0.97467572575663985</v>
      </c>
      <c r="K182" s="69"/>
      <c r="L182" s="66"/>
    </row>
    <row r="183" spans="1:12" ht="15" customHeight="1">
      <c r="B183" s="63" t="s">
        <v>12331</v>
      </c>
      <c r="C183" s="64">
        <v>281836.09999999998</v>
      </c>
      <c r="D183" s="64">
        <v>1091</v>
      </c>
      <c r="E183" s="64">
        <v>56753.2</v>
      </c>
      <c r="F183" s="64">
        <v>1050</v>
      </c>
      <c r="G183" s="64">
        <v>44920.72</v>
      </c>
      <c r="H183" s="64">
        <v>41</v>
      </c>
      <c r="I183" s="64">
        <v>101673.92</v>
      </c>
      <c r="J183" s="65">
        <f t="shared" si="2"/>
        <v>0.96241979835013747</v>
      </c>
      <c r="L183" s="58"/>
    </row>
    <row r="184" spans="1:12" ht="15" customHeight="1">
      <c r="B184" s="63" t="s">
        <v>12648</v>
      </c>
      <c r="C184" s="64">
        <v>219582.5</v>
      </c>
      <c r="D184" s="64">
        <v>501</v>
      </c>
      <c r="E184" s="64">
        <v>65677.899999999994</v>
      </c>
      <c r="F184" s="64">
        <v>438</v>
      </c>
      <c r="G184" s="64">
        <v>46173.27</v>
      </c>
      <c r="H184" s="64">
        <v>63</v>
      </c>
      <c r="I184" s="64">
        <v>111851.18</v>
      </c>
      <c r="J184" s="65">
        <f t="shared" si="2"/>
        <v>0.87425149700598803</v>
      </c>
      <c r="L184" s="58"/>
    </row>
    <row r="185" spans="1:12" ht="15" customHeight="1">
      <c r="B185" s="63" t="s">
        <v>12336</v>
      </c>
      <c r="C185" s="64">
        <v>17846.669999999998</v>
      </c>
      <c r="D185" s="64">
        <v>213</v>
      </c>
      <c r="E185" s="64">
        <v>17846.669999999998</v>
      </c>
      <c r="F185" s="64">
        <v>213</v>
      </c>
      <c r="G185" s="64">
        <v>0</v>
      </c>
      <c r="H185" s="64">
        <v>0</v>
      </c>
      <c r="I185" s="64">
        <v>17846.669999999998</v>
      </c>
      <c r="J185" s="65">
        <f t="shared" si="2"/>
        <v>1</v>
      </c>
      <c r="L185" s="58"/>
    </row>
    <row r="186" spans="1:12" ht="15" customHeight="1">
      <c r="B186" s="63" t="s">
        <v>12649</v>
      </c>
      <c r="C186" s="64">
        <v>84712.9</v>
      </c>
      <c r="D186" s="64">
        <v>445</v>
      </c>
      <c r="E186" s="64">
        <v>23358.15</v>
      </c>
      <c r="F186" s="64">
        <v>430</v>
      </c>
      <c r="G186" s="64">
        <v>13468.67</v>
      </c>
      <c r="H186" s="64">
        <v>15</v>
      </c>
      <c r="I186" s="64">
        <v>36826.82</v>
      </c>
      <c r="J186" s="65">
        <f t="shared" si="2"/>
        <v>0.9662921348314607</v>
      </c>
      <c r="L186" s="58"/>
    </row>
    <row r="187" spans="1:12" ht="15" customHeight="1">
      <c r="B187" s="63" t="s">
        <v>12337</v>
      </c>
      <c r="C187" s="64">
        <v>231377.01</v>
      </c>
      <c r="D187" s="64">
        <v>378</v>
      </c>
      <c r="E187" s="64">
        <v>13084.79</v>
      </c>
      <c r="F187" s="64">
        <v>353</v>
      </c>
      <c r="G187" s="64">
        <v>24795.27</v>
      </c>
      <c r="H187" s="64">
        <v>25</v>
      </c>
      <c r="I187" s="64">
        <v>37880.06</v>
      </c>
      <c r="J187" s="65">
        <f t="shared" si="2"/>
        <v>0.93386243386243384</v>
      </c>
      <c r="L187" s="58"/>
    </row>
    <row r="188" spans="1:12" ht="15" customHeight="1">
      <c r="B188" s="63" t="s">
        <v>12650</v>
      </c>
      <c r="C188" s="64">
        <v>43592.99</v>
      </c>
      <c r="D188" s="64">
        <v>153</v>
      </c>
      <c r="E188" s="64">
        <v>9117.18</v>
      </c>
      <c r="F188" s="64">
        <v>131</v>
      </c>
      <c r="G188" s="64">
        <v>10911.63</v>
      </c>
      <c r="H188" s="64">
        <v>22</v>
      </c>
      <c r="I188" s="64">
        <v>20028.810000000001</v>
      </c>
      <c r="J188" s="65">
        <f t="shared" si="2"/>
        <v>0.85620915032679734</v>
      </c>
      <c r="L188" s="58"/>
    </row>
    <row r="189" spans="1:12" ht="15" customHeight="1">
      <c r="B189" s="63" t="s">
        <v>12651</v>
      </c>
      <c r="C189" s="64">
        <v>239402.17</v>
      </c>
      <c r="D189" s="64">
        <v>3764</v>
      </c>
      <c r="E189" s="64">
        <v>88785.75</v>
      </c>
      <c r="F189" s="64">
        <v>3737</v>
      </c>
      <c r="G189" s="64">
        <v>29179.55</v>
      </c>
      <c r="H189" s="64">
        <v>27</v>
      </c>
      <c r="I189" s="64">
        <v>117965.3</v>
      </c>
      <c r="J189" s="65">
        <f t="shared" si="2"/>
        <v>0.99282678002125402</v>
      </c>
      <c r="L189" s="58"/>
    </row>
    <row r="190" spans="1:12" ht="15" customHeight="1">
      <c r="B190" s="63" t="s">
        <v>12720</v>
      </c>
      <c r="C190" s="64">
        <v>660783.46</v>
      </c>
      <c r="D190" s="64">
        <v>859</v>
      </c>
      <c r="E190" s="64">
        <v>96313.919999999998</v>
      </c>
      <c r="F190" s="64">
        <v>768</v>
      </c>
      <c r="G190" s="64">
        <v>82625.83</v>
      </c>
      <c r="H190" s="64">
        <v>91</v>
      </c>
      <c r="I190" s="64">
        <v>178939.75</v>
      </c>
      <c r="J190" s="65">
        <f t="shared" si="2"/>
        <v>0.89406286379511057</v>
      </c>
      <c r="L190" s="58"/>
    </row>
    <row r="191" spans="1:12" ht="15" customHeight="1">
      <c r="B191" s="63" t="s">
        <v>12339</v>
      </c>
      <c r="C191" s="64">
        <v>42791.22</v>
      </c>
      <c r="D191" s="64">
        <v>143</v>
      </c>
      <c r="E191" s="64">
        <v>31568.89</v>
      </c>
      <c r="F191" s="64">
        <v>135</v>
      </c>
      <c r="G191" s="64">
        <v>6818.56</v>
      </c>
      <c r="H191" s="64">
        <v>8</v>
      </c>
      <c r="I191" s="64">
        <v>38387.46</v>
      </c>
      <c r="J191" s="65">
        <f t="shared" si="2"/>
        <v>0.94405594405594406</v>
      </c>
      <c r="L191" s="58"/>
    </row>
    <row r="192" spans="1:12" ht="15" customHeight="1">
      <c r="B192" s="63" t="s">
        <v>12341</v>
      </c>
      <c r="C192" s="64">
        <v>194975.95</v>
      </c>
      <c r="D192" s="64">
        <v>264</v>
      </c>
      <c r="E192" s="64">
        <v>6440.74</v>
      </c>
      <c r="F192" s="64">
        <v>258</v>
      </c>
      <c r="G192" s="64">
        <v>5444.47</v>
      </c>
      <c r="H192" s="64">
        <v>6</v>
      </c>
      <c r="I192" s="64">
        <v>11885.21</v>
      </c>
      <c r="J192" s="65">
        <f t="shared" si="2"/>
        <v>0.97727272727272729</v>
      </c>
      <c r="L192" s="58"/>
    </row>
    <row r="193" spans="2:12" ht="15" customHeight="1">
      <c r="B193" s="63" t="s">
        <v>12342</v>
      </c>
      <c r="C193" s="64">
        <v>160246.71</v>
      </c>
      <c r="D193" s="64">
        <v>1295</v>
      </c>
      <c r="E193" s="64">
        <v>39647</v>
      </c>
      <c r="F193" s="64">
        <v>1267</v>
      </c>
      <c r="G193" s="64">
        <v>26860.29</v>
      </c>
      <c r="H193" s="64">
        <v>28</v>
      </c>
      <c r="I193" s="64">
        <v>66507.28</v>
      </c>
      <c r="J193" s="65">
        <f t="shared" si="2"/>
        <v>0.97837837837837838</v>
      </c>
      <c r="L193" s="58"/>
    </row>
    <row r="194" spans="2:12" ht="15" customHeight="1">
      <c r="B194" s="63" t="s">
        <v>12652</v>
      </c>
      <c r="C194" s="64">
        <v>67381.86</v>
      </c>
      <c r="D194" s="64">
        <v>167</v>
      </c>
      <c r="E194" s="64">
        <v>53012.4</v>
      </c>
      <c r="F194" s="64">
        <v>163</v>
      </c>
      <c r="G194" s="64">
        <v>8361.5400000000009</v>
      </c>
      <c r="H194" s="64">
        <v>4</v>
      </c>
      <c r="I194" s="64">
        <v>61373.94</v>
      </c>
      <c r="J194" s="65">
        <f t="shared" si="2"/>
        <v>0.9760479041916168</v>
      </c>
      <c r="L194" s="58"/>
    </row>
    <row r="195" spans="2:12" ht="15" customHeight="1">
      <c r="B195" s="63" t="s">
        <v>12653</v>
      </c>
      <c r="C195" s="64">
        <v>276400.52</v>
      </c>
      <c r="D195" s="64">
        <v>95</v>
      </c>
      <c r="E195" s="64">
        <v>46584.91</v>
      </c>
      <c r="F195" s="64">
        <v>88</v>
      </c>
      <c r="G195" s="64">
        <v>113393.76</v>
      </c>
      <c r="H195" s="64">
        <v>7</v>
      </c>
      <c r="I195" s="64">
        <v>159978.66</v>
      </c>
      <c r="J195" s="65">
        <f t="shared" si="2"/>
        <v>0.9263157894736842</v>
      </c>
      <c r="L195" s="58"/>
    </row>
    <row r="196" spans="2:12" ht="15" customHeight="1">
      <c r="B196" s="63" t="s">
        <v>12654</v>
      </c>
      <c r="C196" s="64">
        <v>361974.93</v>
      </c>
      <c r="D196" s="64">
        <v>4365</v>
      </c>
      <c r="E196" s="64">
        <v>118993.02</v>
      </c>
      <c r="F196" s="64">
        <v>4324</v>
      </c>
      <c r="G196" s="64">
        <v>38074.99</v>
      </c>
      <c r="H196" s="64">
        <v>41</v>
      </c>
      <c r="I196" s="64">
        <v>157068.01</v>
      </c>
      <c r="J196" s="65">
        <f t="shared" si="2"/>
        <v>0.99060710194730817</v>
      </c>
      <c r="L196" s="58"/>
    </row>
    <row r="197" spans="2:12" ht="15" customHeight="1">
      <c r="B197" s="63" t="s">
        <v>12655</v>
      </c>
      <c r="C197" s="64">
        <v>260886.74</v>
      </c>
      <c r="D197" s="64">
        <v>1539</v>
      </c>
      <c r="E197" s="64">
        <v>73727.86</v>
      </c>
      <c r="F197" s="64">
        <v>1503</v>
      </c>
      <c r="G197" s="64">
        <v>45106.7</v>
      </c>
      <c r="H197" s="64">
        <v>36</v>
      </c>
      <c r="I197" s="64">
        <v>118834.55</v>
      </c>
      <c r="J197" s="65">
        <f t="shared" si="2"/>
        <v>0.97660818713450293</v>
      </c>
      <c r="L197" s="58"/>
    </row>
    <row r="198" spans="2:12" ht="15" customHeight="1">
      <c r="B198" s="63" t="s">
        <v>12343</v>
      </c>
      <c r="C198" s="64">
        <v>40544.800000000003</v>
      </c>
      <c r="D198" s="64">
        <v>519</v>
      </c>
      <c r="E198" s="64">
        <v>19437.2</v>
      </c>
      <c r="F198" s="64">
        <v>507</v>
      </c>
      <c r="G198" s="64">
        <v>5910.62</v>
      </c>
      <c r="H198" s="64">
        <v>12</v>
      </c>
      <c r="I198" s="64">
        <v>25347.81</v>
      </c>
      <c r="J198" s="65">
        <f t="shared" si="2"/>
        <v>0.97687861271676302</v>
      </c>
      <c r="L198" s="58"/>
    </row>
    <row r="199" spans="2:12" ht="15" customHeight="1">
      <c r="B199" s="63" t="s">
        <v>12344</v>
      </c>
      <c r="C199" s="64">
        <v>254203.96</v>
      </c>
      <c r="D199" s="64">
        <v>1220</v>
      </c>
      <c r="E199" s="64">
        <v>68638.899999999994</v>
      </c>
      <c r="F199" s="64">
        <v>1192</v>
      </c>
      <c r="G199" s="64">
        <v>35018.92</v>
      </c>
      <c r="H199" s="64">
        <v>28</v>
      </c>
      <c r="I199" s="64">
        <v>103657.82</v>
      </c>
      <c r="J199" s="65">
        <f t="shared" si="2"/>
        <v>0.9770491803278688</v>
      </c>
      <c r="L199" s="58"/>
    </row>
    <row r="200" spans="2:12" ht="15" customHeight="1">
      <c r="B200" s="63" t="s">
        <v>12656</v>
      </c>
      <c r="C200" s="64">
        <v>495321.29</v>
      </c>
      <c r="D200" s="64">
        <v>385</v>
      </c>
      <c r="E200" s="64">
        <v>89774.47</v>
      </c>
      <c r="F200" s="64">
        <v>336</v>
      </c>
      <c r="G200" s="64">
        <v>67079.78</v>
      </c>
      <c r="H200" s="64">
        <v>49</v>
      </c>
      <c r="I200" s="64">
        <v>156854.26</v>
      </c>
      <c r="J200" s="65">
        <f t="shared" si="2"/>
        <v>0.87272727272727268</v>
      </c>
      <c r="L200" s="58"/>
    </row>
    <row r="201" spans="2:12" ht="15" customHeight="1">
      <c r="B201" s="63" t="s">
        <v>12657</v>
      </c>
      <c r="C201" s="64">
        <v>840940.19</v>
      </c>
      <c r="D201" s="64">
        <v>50</v>
      </c>
      <c r="E201" s="64">
        <v>1168.8499999999999</v>
      </c>
      <c r="F201" s="64">
        <v>9</v>
      </c>
      <c r="G201" s="64">
        <v>48997.53</v>
      </c>
      <c r="H201" s="64">
        <v>41</v>
      </c>
      <c r="I201" s="64">
        <v>50166.38</v>
      </c>
      <c r="J201" s="65">
        <f t="shared" si="2"/>
        <v>0.18</v>
      </c>
      <c r="L201" s="58"/>
    </row>
    <row r="202" spans="2:12" ht="15" customHeight="1">
      <c r="B202" s="63" t="s">
        <v>12658</v>
      </c>
      <c r="C202" s="64">
        <v>9478</v>
      </c>
      <c r="D202" s="64">
        <v>6</v>
      </c>
      <c r="E202" s="64">
        <v>128</v>
      </c>
      <c r="F202" s="64">
        <v>4</v>
      </c>
      <c r="G202" s="64">
        <v>2000</v>
      </c>
      <c r="H202" s="64">
        <v>2</v>
      </c>
      <c r="I202" s="64">
        <v>2128</v>
      </c>
      <c r="J202" s="65">
        <f t="shared" si="2"/>
        <v>0.66666666666666663</v>
      </c>
      <c r="L202" s="58"/>
    </row>
    <row r="203" spans="2:12" ht="15" customHeight="1">
      <c r="B203" s="63" t="s">
        <v>12659</v>
      </c>
      <c r="C203" s="64">
        <v>492254.04</v>
      </c>
      <c r="D203" s="64">
        <v>663</v>
      </c>
      <c r="E203" s="64">
        <v>61334.22</v>
      </c>
      <c r="F203" s="64">
        <v>574</v>
      </c>
      <c r="G203" s="64">
        <v>101214.25</v>
      </c>
      <c r="H203" s="64">
        <v>89</v>
      </c>
      <c r="I203" s="64">
        <v>162548.48000000001</v>
      </c>
      <c r="J203" s="65">
        <f t="shared" ref="J203:J266" si="3">+IFERROR(F203/D203,"N/A")</f>
        <v>0.86576168929110109</v>
      </c>
      <c r="L203" s="58"/>
    </row>
    <row r="204" spans="2:12" ht="15" customHeight="1">
      <c r="B204" s="63" t="s">
        <v>12660</v>
      </c>
      <c r="C204" s="64">
        <v>671207.95</v>
      </c>
      <c r="D204" s="64">
        <v>520</v>
      </c>
      <c r="E204" s="64">
        <v>152236.16</v>
      </c>
      <c r="F204" s="64">
        <v>330</v>
      </c>
      <c r="G204" s="64">
        <v>220845.37</v>
      </c>
      <c r="H204" s="64">
        <v>190</v>
      </c>
      <c r="I204" s="64">
        <v>373081.53</v>
      </c>
      <c r="J204" s="65">
        <f t="shared" si="3"/>
        <v>0.63461538461538458</v>
      </c>
      <c r="L204" s="58"/>
    </row>
    <row r="205" spans="2:12" ht="15" customHeight="1">
      <c r="B205" s="63" t="s">
        <v>12346</v>
      </c>
      <c r="C205" s="64">
        <v>28134.44</v>
      </c>
      <c r="D205" s="64">
        <v>174</v>
      </c>
      <c r="E205" s="64">
        <v>23985.52</v>
      </c>
      <c r="F205" s="64">
        <v>171</v>
      </c>
      <c r="G205" s="64">
        <v>1842.75</v>
      </c>
      <c r="H205" s="64">
        <v>3</v>
      </c>
      <c r="I205" s="64">
        <v>25828.27</v>
      </c>
      <c r="J205" s="65">
        <f t="shared" si="3"/>
        <v>0.98275862068965514</v>
      </c>
      <c r="L205" s="58"/>
    </row>
    <row r="206" spans="2:12" ht="15" customHeight="1">
      <c r="B206" s="63" t="s">
        <v>12662</v>
      </c>
      <c r="C206" s="64">
        <v>225027.89</v>
      </c>
      <c r="D206" s="64">
        <v>112</v>
      </c>
      <c r="E206" s="64">
        <v>16637.310000000001</v>
      </c>
      <c r="F206" s="64">
        <v>70</v>
      </c>
      <c r="G206" s="64">
        <v>55229.22</v>
      </c>
      <c r="H206" s="64">
        <v>42</v>
      </c>
      <c r="I206" s="64">
        <v>71866.53</v>
      </c>
      <c r="J206" s="65">
        <f t="shared" si="3"/>
        <v>0.625</v>
      </c>
      <c r="L206" s="58"/>
    </row>
    <row r="207" spans="2:12" ht="15" customHeight="1">
      <c r="B207" s="63" t="s">
        <v>12351</v>
      </c>
      <c r="C207" s="64">
        <v>394160.97</v>
      </c>
      <c r="D207" s="64">
        <v>407</v>
      </c>
      <c r="E207" s="64">
        <v>142311.47</v>
      </c>
      <c r="F207" s="64">
        <v>278</v>
      </c>
      <c r="G207" s="64">
        <v>129848.71</v>
      </c>
      <c r="H207" s="64">
        <v>129</v>
      </c>
      <c r="I207" s="64">
        <v>272160.18</v>
      </c>
      <c r="J207" s="65">
        <f t="shared" si="3"/>
        <v>0.68304668304668303</v>
      </c>
      <c r="L207" s="58"/>
    </row>
    <row r="208" spans="2:12" ht="15" customHeight="1">
      <c r="B208" s="63" t="s">
        <v>12663</v>
      </c>
      <c r="C208" s="64">
        <v>57129.02</v>
      </c>
      <c r="D208" s="64">
        <v>154</v>
      </c>
      <c r="E208" s="64">
        <v>13551.79</v>
      </c>
      <c r="F208" s="64">
        <v>141</v>
      </c>
      <c r="G208" s="64">
        <v>13000</v>
      </c>
      <c r="H208" s="64">
        <v>13</v>
      </c>
      <c r="I208" s="64">
        <v>26551.79</v>
      </c>
      <c r="J208" s="65">
        <f t="shared" si="3"/>
        <v>0.91558441558441561</v>
      </c>
      <c r="L208" s="58"/>
    </row>
    <row r="209" spans="2:12" ht="15" customHeight="1">
      <c r="B209" s="63" t="s">
        <v>12355</v>
      </c>
      <c r="C209" s="64">
        <v>606229.06999999995</v>
      </c>
      <c r="D209" s="64">
        <v>1219</v>
      </c>
      <c r="E209" s="64">
        <v>266101.49</v>
      </c>
      <c r="F209" s="64">
        <v>1054</v>
      </c>
      <c r="G209" s="64">
        <v>152497.68</v>
      </c>
      <c r="H209" s="64">
        <v>165</v>
      </c>
      <c r="I209" s="64">
        <v>418599.17</v>
      </c>
      <c r="J209" s="65">
        <f t="shared" si="3"/>
        <v>0.86464315012305171</v>
      </c>
      <c r="L209" s="58"/>
    </row>
    <row r="210" spans="2:12" ht="15" customHeight="1">
      <c r="B210" s="63" t="s">
        <v>12664</v>
      </c>
      <c r="C210" s="64">
        <v>94312.15</v>
      </c>
      <c r="D210" s="64">
        <v>1037</v>
      </c>
      <c r="E210" s="64">
        <v>26060.36</v>
      </c>
      <c r="F210" s="64">
        <v>1026</v>
      </c>
      <c r="G210" s="64">
        <v>10916.17</v>
      </c>
      <c r="H210" s="64">
        <v>11</v>
      </c>
      <c r="I210" s="64">
        <v>36976.53</v>
      </c>
      <c r="J210" s="65">
        <f t="shared" si="3"/>
        <v>0.98939247830279653</v>
      </c>
      <c r="L210" s="58"/>
    </row>
    <row r="211" spans="2:12" ht="15" customHeight="1">
      <c r="B211" s="63" t="s">
        <v>12358</v>
      </c>
      <c r="C211" s="64">
        <v>352089.24</v>
      </c>
      <c r="D211" s="64">
        <v>73</v>
      </c>
      <c r="E211" s="64">
        <v>18467.05</v>
      </c>
      <c r="F211" s="64">
        <v>41</v>
      </c>
      <c r="G211" s="64">
        <v>39354.559999999998</v>
      </c>
      <c r="H211" s="64">
        <v>32</v>
      </c>
      <c r="I211" s="64">
        <v>57821.61</v>
      </c>
      <c r="J211" s="65">
        <f t="shared" si="3"/>
        <v>0.56164383561643838</v>
      </c>
      <c r="L211" s="58"/>
    </row>
    <row r="212" spans="2:12" ht="15" customHeight="1">
      <c r="B212" s="63" t="s">
        <v>12665</v>
      </c>
      <c r="C212" s="64">
        <v>42855.63</v>
      </c>
      <c r="D212" s="64">
        <v>263</v>
      </c>
      <c r="E212" s="64">
        <v>10695.7</v>
      </c>
      <c r="F212" s="64">
        <v>258</v>
      </c>
      <c r="G212" s="64">
        <v>5613.37</v>
      </c>
      <c r="H212" s="64">
        <v>5</v>
      </c>
      <c r="I212" s="64">
        <v>16309.07</v>
      </c>
      <c r="J212" s="65">
        <f t="shared" si="3"/>
        <v>0.98098859315589348</v>
      </c>
      <c r="L212" s="58"/>
    </row>
    <row r="213" spans="2:12" ht="15" customHeight="1">
      <c r="B213" s="63" t="s">
        <v>12666</v>
      </c>
      <c r="C213" s="64">
        <v>228308.57</v>
      </c>
      <c r="D213" s="64">
        <v>312</v>
      </c>
      <c r="E213" s="64">
        <v>139943.64000000001</v>
      </c>
      <c r="F213" s="64">
        <v>245</v>
      </c>
      <c r="G213" s="64">
        <v>69445.789999999994</v>
      </c>
      <c r="H213" s="64">
        <v>67</v>
      </c>
      <c r="I213" s="64">
        <v>209389.43</v>
      </c>
      <c r="J213" s="65">
        <f t="shared" si="3"/>
        <v>0.78525641025641024</v>
      </c>
      <c r="L213" s="58"/>
    </row>
    <row r="214" spans="2:12" ht="15" customHeight="1">
      <c r="B214" s="63" t="s">
        <v>12730</v>
      </c>
      <c r="C214" s="64">
        <v>493025.23</v>
      </c>
      <c r="D214" s="64">
        <v>856</v>
      </c>
      <c r="E214" s="64">
        <v>103341.94</v>
      </c>
      <c r="F214" s="64">
        <v>788</v>
      </c>
      <c r="G214" s="64">
        <v>79478.2</v>
      </c>
      <c r="H214" s="64">
        <v>68</v>
      </c>
      <c r="I214" s="64">
        <v>182820.14</v>
      </c>
      <c r="J214" s="65">
        <f t="shared" si="3"/>
        <v>0.92056074766355145</v>
      </c>
      <c r="L214" s="58"/>
    </row>
    <row r="215" spans="2:12" ht="15" customHeight="1">
      <c r="B215" s="63" t="s">
        <v>12362</v>
      </c>
      <c r="C215" s="64">
        <v>82871.33</v>
      </c>
      <c r="D215" s="64">
        <v>270</v>
      </c>
      <c r="E215" s="64">
        <v>26797.84</v>
      </c>
      <c r="F215" s="64">
        <v>247</v>
      </c>
      <c r="G215" s="64">
        <v>23000</v>
      </c>
      <c r="H215" s="64">
        <v>23</v>
      </c>
      <c r="I215" s="64">
        <v>49797.84</v>
      </c>
      <c r="J215" s="65">
        <f t="shared" si="3"/>
        <v>0.91481481481481486</v>
      </c>
      <c r="L215" s="58"/>
    </row>
    <row r="216" spans="2:12" ht="15" customHeight="1">
      <c r="B216" s="63" t="s">
        <v>12367</v>
      </c>
      <c r="C216" s="64">
        <v>616157.06999999995</v>
      </c>
      <c r="D216" s="64">
        <v>1832</v>
      </c>
      <c r="E216" s="64">
        <v>81479.88</v>
      </c>
      <c r="F216" s="64">
        <v>1736</v>
      </c>
      <c r="G216" s="64">
        <v>90583.37</v>
      </c>
      <c r="H216" s="64">
        <v>96</v>
      </c>
      <c r="I216" s="64">
        <v>172063.25</v>
      </c>
      <c r="J216" s="65">
        <f t="shared" si="3"/>
        <v>0.94759825327510916</v>
      </c>
      <c r="L216" s="58"/>
    </row>
    <row r="217" spans="2:12" ht="15" customHeight="1">
      <c r="B217" s="63" t="s">
        <v>12372</v>
      </c>
      <c r="C217" s="64">
        <v>150073.39000000001</v>
      </c>
      <c r="D217" s="64">
        <v>618</v>
      </c>
      <c r="E217" s="64">
        <v>32177.11</v>
      </c>
      <c r="F217" s="64">
        <v>591</v>
      </c>
      <c r="G217" s="64">
        <v>29398.5</v>
      </c>
      <c r="H217" s="64">
        <v>27</v>
      </c>
      <c r="I217" s="64">
        <v>61575.62</v>
      </c>
      <c r="J217" s="65">
        <f t="shared" si="3"/>
        <v>0.9563106796116505</v>
      </c>
      <c r="L217" s="58"/>
    </row>
    <row r="218" spans="2:12" ht="15" customHeight="1">
      <c r="B218" s="63" t="s">
        <v>12373</v>
      </c>
      <c r="C218" s="64">
        <v>400983.81</v>
      </c>
      <c r="D218" s="64">
        <v>1879</v>
      </c>
      <c r="E218" s="64">
        <v>78455.13</v>
      </c>
      <c r="F218" s="64">
        <v>1844</v>
      </c>
      <c r="G218" s="64">
        <v>38656.47</v>
      </c>
      <c r="H218" s="64">
        <v>35</v>
      </c>
      <c r="I218" s="64">
        <v>117111.6</v>
      </c>
      <c r="J218" s="65">
        <f t="shared" si="3"/>
        <v>0.98137307078233105</v>
      </c>
      <c r="L218" s="58"/>
    </row>
    <row r="219" spans="2:12" ht="15" customHeight="1">
      <c r="B219" s="63" t="s">
        <v>12668</v>
      </c>
      <c r="C219" s="64">
        <v>6422980.1399999997</v>
      </c>
      <c r="D219" s="64">
        <v>1983</v>
      </c>
      <c r="E219" s="64">
        <v>290604.64</v>
      </c>
      <c r="F219" s="64">
        <v>1864</v>
      </c>
      <c r="G219" s="64">
        <v>451186.62</v>
      </c>
      <c r="H219" s="64">
        <v>119</v>
      </c>
      <c r="I219" s="64">
        <v>741791.26</v>
      </c>
      <c r="J219" s="65">
        <f t="shared" si="3"/>
        <v>0.93998991427130607</v>
      </c>
      <c r="L219" s="58"/>
    </row>
    <row r="220" spans="2:12" ht="15" customHeight="1">
      <c r="B220" s="63" t="s">
        <v>12374</v>
      </c>
      <c r="C220" s="64">
        <v>383936.58</v>
      </c>
      <c r="D220" s="64">
        <v>1475</v>
      </c>
      <c r="E220" s="64">
        <v>89984.19</v>
      </c>
      <c r="F220" s="64">
        <v>1415</v>
      </c>
      <c r="G220" s="64">
        <v>59014.33</v>
      </c>
      <c r="H220" s="64">
        <v>60</v>
      </c>
      <c r="I220" s="64">
        <v>148998.51999999999</v>
      </c>
      <c r="J220" s="65">
        <f t="shared" si="3"/>
        <v>0.95932203389830506</v>
      </c>
      <c r="L220" s="58"/>
    </row>
    <row r="221" spans="2:12" ht="15" customHeight="1">
      <c r="B221" s="63" t="s">
        <v>12379</v>
      </c>
      <c r="C221" s="64">
        <v>221003.87</v>
      </c>
      <c r="D221" s="64">
        <v>579</v>
      </c>
      <c r="E221" s="64">
        <v>25543.9</v>
      </c>
      <c r="F221" s="64">
        <v>551</v>
      </c>
      <c r="G221" s="64">
        <v>27441.14</v>
      </c>
      <c r="H221" s="64">
        <v>28</v>
      </c>
      <c r="I221" s="64">
        <v>52985.04</v>
      </c>
      <c r="J221" s="65">
        <f t="shared" si="3"/>
        <v>0.95164075993091535</v>
      </c>
      <c r="L221" s="58"/>
    </row>
    <row r="222" spans="2:12" ht="15" customHeight="1">
      <c r="B222" s="63" t="s">
        <v>12669</v>
      </c>
      <c r="C222" s="64">
        <v>275949.78999999998</v>
      </c>
      <c r="D222" s="64">
        <v>2018</v>
      </c>
      <c r="E222" s="64">
        <v>55987.05</v>
      </c>
      <c r="F222" s="64">
        <v>1965</v>
      </c>
      <c r="G222" s="64">
        <v>60587.48</v>
      </c>
      <c r="H222" s="64">
        <v>53</v>
      </c>
      <c r="I222" s="64">
        <v>116574.52</v>
      </c>
      <c r="J222" s="65">
        <f t="shared" si="3"/>
        <v>0.97373637264618429</v>
      </c>
      <c r="L222" s="58"/>
    </row>
    <row r="223" spans="2:12" ht="15" customHeight="1">
      <c r="B223" s="63" t="s">
        <v>12670</v>
      </c>
      <c r="C223" s="64">
        <v>18588.52</v>
      </c>
      <c r="D223" s="64">
        <v>197</v>
      </c>
      <c r="E223" s="64">
        <v>18588.52</v>
      </c>
      <c r="F223" s="64">
        <v>197</v>
      </c>
      <c r="G223" s="64">
        <v>0</v>
      </c>
      <c r="H223" s="64">
        <v>0</v>
      </c>
      <c r="I223" s="64">
        <v>18588.52</v>
      </c>
      <c r="J223" s="65">
        <f t="shared" si="3"/>
        <v>1</v>
      </c>
      <c r="L223" s="58"/>
    </row>
    <row r="224" spans="2:12" ht="15" customHeight="1">
      <c r="B224" s="63" t="s">
        <v>12384</v>
      </c>
      <c r="C224" s="64">
        <v>10611.33</v>
      </c>
      <c r="D224" s="64">
        <v>103</v>
      </c>
      <c r="E224" s="64">
        <v>4546.5</v>
      </c>
      <c r="F224" s="64">
        <v>100</v>
      </c>
      <c r="G224" s="64">
        <v>2167.2600000000002</v>
      </c>
      <c r="H224" s="64">
        <v>3</v>
      </c>
      <c r="I224" s="64">
        <v>6713.76</v>
      </c>
      <c r="J224" s="65">
        <f t="shared" si="3"/>
        <v>0.970873786407767</v>
      </c>
      <c r="L224" s="58"/>
    </row>
    <row r="225" spans="2:12" ht="15" customHeight="1">
      <c r="B225" s="63" t="s">
        <v>12385</v>
      </c>
      <c r="C225" s="64">
        <v>521049.31</v>
      </c>
      <c r="D225" s="64">
        <v>346</v>
      </c>
      <c r="E225" s="64">
        <v>88604.13</v>
      </c>
      <c r="F225" s="64">
        <v>198</v>
      </c>
      <c r="G225" s="64">
        <v>152532.34</v>
      </c>
      <c r="H225" s="64">
        <v>148</v>
      </c>
      <c r="I225" s="64">
        <v>241136.47</v>
      </c>
      <c r="J225" s="65">
        <f t="shared" si="3"/>
        <v>0.5722543352601156</v>
      </c>
      <c r="L225" s="58"/>
    </row>
    <row r="226" spans="2:12" ht="15" customHeight="1">
      <c r="B226" s="63" t="s">
        <v>12386</v>
      </c>
      <c r="C226" s="64">
        <v>566842.29</v>
      </c>
      <c r="D226" s="64">
        <v>1522</v>
      </c>
      <c r="E226" s="64">
        <v>101670.72</v>
      </c>
      <c r="F226" s="64">
        <v>1487</v>
      </c>
      <c r="G226" s="64">
        <v>52291.99</v>
      </c>
      <c r="H226" s="64">
        <v>35</v>
      </c>
      <c r="I226" s="64">
        <v>153962.71</v>
      </c>
      <c r="J226" s="65">
        <f t="shared" si="3"/>
        <v>0.97700394218134035</v>
      </c>
      <c r="L226" s="58"/>
    </row>
    <row r="227" spans="2:12" ht="15" customHeight="1">
      <c r="B227" s="63" t="s">
        <v>12672</v>
      </c>
      <c r="C227" s="64">
        <v>338861.6</v>
      </c>
      <c r="D227" s="64">
        <v>931</v>
      </c>
      <c r="E227" s="64">
        <v>200113.17</v>
      </c>
      <c r="F227" s="64">
        <v>851</v>
      </c>
      <c r="G227" s="64">
        <v>77298.649999999994</v>
      </c>
      <c r="H227" s="64">
        <v>80</v>
      </c>
      <c r="I227" s="64">
        <v>277411.81</v>
      </c>
      <c r="J227" s="65">
        <f t="shared" si="3"/>
        <v>0.91407089151450049</v>
      </c>
      <c r="L227" s="58"/>
    </row>
    <row r="228" spans="2:12" ht="15" customHeight="1">
      <c r="B228" s="63" t="s">
        <v>12673</v>
      </c>
      <c r="C228" s="64">
        <v>142893.45000000001</v>
      </c>
      <c r="D228" s="64">
        <v>267</v>
      </c>
      <c r="E228" s="64">
        <v>31722.7</v>
      </c>
      <c r="F228" s="64">
        <v>224</v>
      </c>
      <c r="G228" s="64">
        <v>35456.83</v>
      </c>
      <c r="H228" s="64">
        <v>43</v>
      </c>
      <c r="I228" s="64">
        <v>67179.539999999994</v>
      </c>
      <c r="J228" s="65">
        <f t="shared" si="3"/>
        <v>0.83895131086142327</v>
      </c>
      <c r="L228" s="58"/>
    </row>
    <row r="229" spans="2:12" ht="15" customHeight="1">
      <c r="B229" s="63" t="s">
        <v>12675</v>
      </c>
      <c r="C229" s="64">
        <v>171820.82</v>
      </c>
      <c r="D229" s="64">
        <v>696</v>
      </c>
      <c r="E229" s="64">
        <v>29172.43</v>
      </c>
      <c r="F229" s="64">
        <v>675</v>
      </c>
      <c r="G229" s="64">
        <v>21000</v>
      </c>
      <c r="H229" s="64">
        <v>21</v>
      </c>
      <c r="I229" s="64">
        <v>50172.43</v>
      </c>
      <c r="J229" s="65">
        <f t="shared" si="3"/>
        <v>0.96982758620689657</v>
      </c>
      <c r="L229" s="58"/>
    </row>
    <row r="230" spans="2:12" ht="15" customHeight="1">
      <c r="B230" s="63" t="s">
        <v>12388</v>
      </c>
      <c r="C230" s="64">
        <v>495805.55</v>
      </c>
      <c r="D230" s="64">
        <v>1962</v>
      </c>
      <c r="E230" s="64">
        <v>102804.36</v>
      </c>
      <c r="F230" s="64">
        <v>1895</v>
      </c>
      <c r="G230" s="64">
        <v>79067.94</v>
      </c>
      <c r="H230" s="64">
        <v>67</v>
      </c>
      <c r="I230" s="64">
        <v>181872.3</v>
      </c>
      <c r="J230" s="65">
        <f t="shared" si="3"/>
        <v>0.96585117227319062</v>
      </c>
      <c r="L230" s="58"/>
    </row>
    <row r="231" spans="2:12" ht="15" customHeight="1">
      <c r="B231" s="63" t="s">
        <v>12676</v>
      </c>
      <c r="C231" s="64">
        <v>14774.64</v>
      </c>
      <c r="D231" s="64">
        <v>199</v>
      </c>
      <c r="E231" s="64">
        <v>5756.41</v>
      </c>
      <c r="F231" s="64">
        <v>197</v>
      </c>
      <c r="G231" s="64">
        <v>1156.4100000000001</v>
      </c>
      <c r="H231" s="64">
        <v>2</v>
      </c>
      <c r="I231" s="64">
        <v>6912.82</v>
      </c>
      <c r="J231" s="65">
        <f t="shared" si="3"/>
        <v>0.98994974874371855</v>
      </c>
      <c r="L231" s="58"/>
    </row>
    <row r="232" spans="2:12" ht="15" customHeight="1">
      <c r="B232" s="63" t="s">
        <v>12677</v>
      </c>
      <c r="C232" s="64">
        <v>88545.49</v>
      </c>
      <c r="D232" s="64">
        <v>603</v>
      </c>
      <c r="E232" s="64">
        <v>41329.14</v>
      </c>
      <c r="F232" s="64">
        <v>592</v>
      </c>
      <c r="G232" s="64">
        <v>15567.92</v>
      </c>
      <c r="H232" s="64">
        <v>11</v>
      </c>
      <c r="I232" s="64">
        <v>56897.06</v>
      </c>
      <c r="J232" s="65">
        <f t="shared" si="3"/>
        <v>0.98175787728026531</v>
      </c>
      <c r="L232" s="58"/>
    </row>
    <row r="233" spans="2:12" ht="15" customHeight="1">
      <c r="B233" s="63" t="s">
        <v>12390</v>
      </c>
      <c r="C233" s="64">
        <v>296193.94</v>
      </c>
      <c r="D233" s="64">
        <v>709</v>
      </c>
      <c r="E233" s="64">
        <v>110779.62</v>
      </c>
      <c r="F233" s="64">
        <v>543</v>
      </c>
      <c r="G233" s="64">
        <v>116465.08</v>
      </c>
      <c r="H233" s="64">
        <v>166</v>
      </c>
      <c r="I233" s="64">
        <v>227244.7</v>
      </c>
      <c r="J233" s="65">
        <f t="shared" si="3"/>
        <v>0.76586741889985899</v>
      </c>
      <c r="L233" s="58"/>
    </row>
    <row r="234" spans="2:12" ht="15" customHeight="1">
      <c r="B234" s="63" t="s">
        <v>12391</v>
      </c>
      <c r="C234" s="64">
        <v>212802.56</v>
      </c>
      <c r="D234" s="64">
        <v>96</v>
      </c>
      <c r="E234" s="64">
        <v>19726.12</v>
      </c>
      <c r="F234" s="64">
        <v>47</v>
      </c>
      <c r="G234" s="64">
        <v>53744.15</v>
      </c>
      <c r="H234" s="64">
        <v>49</v>
      </c>
      <c r="I234" s="64">
        <v>73470.27</v>
      </c>
      <c r="J234" s="65">
        <f t="shared" si="3"/>
        <v>0.48958333333333331</v>
      </c>
      <c r="L234" s="58"/>
    </row>
    <row r="235" spans="2:12" ht="15" customHeight="1">
      <c r="B235" s="63" t="s">
        <v>12394</v>
      </c>
      <c r="C235" s="64">
        <v>701850.06</v>
      </c>
      <c r="D235" s="64">
        <v>1157</v>
      </c>
      <c r="E235" s="64">
        <v>105395.27</v>
      </c>
      <c r="F235" s="64">
        <v>1058</v>
      </c>
      <c r="G235" s="64">
        <v>99000</v>
      </c>
      <c r="H235" s="64">
        <v>99</v>
      </c>
      <c r="I235" s="64">
        <v>204395.27</v>
      </c>
      <c r="J235" s="65">
        <f t="shared" si="3"/>
        <v>0.9144338807260155</v>
      </c>
      <c r="L235" s="58"/>
    </row>
    <row r="236" spans="2:12" ht="15" customHeight="1">
      <c r="B236" s="63" t="s">
        <v>12396</v>
      </c>
      <c r="C236" s="64">
        <v>527399.99</v>
      </c>
      <c r="D236" s="64">
        <v>305</v>
      </c>
      <c r="E236" s="64">
        <v>24247.85</v>
      </c>
      <c r="F236" s="64">
        <v>82</v>
      </c>
      <c r="G236" s="64">
        <v>108781.07</v>
      </c>
      <c r="H236" s="64">
        <v>223</v>
      </c>
      <c r="I236" s="64">
        <v>133028.91</v>
      </c>
      <c r="J236" s="65">
        <f t="shared" si="3"/>
        <v>0.26885245901639343</v>
      </c>
      <c r="L236" s="58"/>
    </row>
    <row r="237" spans="2:12" ht="15" customHeight="1">
      <c r="B237" s="63" t="s">
        <v>12678</v>
      </c>
      <c r="C237" s="64">
        <v>124253.05</v>
      </c>
      <c r="D237" s="64">
        <v>327</v>
      </c>
      <c r="E237" s="64">
        <v>30055.599999999999</v>
      </c>
      <c r="F237" s="64">
        <v>246</v>
      </c>
      <c r="G237" s="64">
        <v>63696.72</v>
      </c>
      <c r="H237" s="64">
        <v>81</v>
      </c>
      <c r="I237" s="64">
        <v>93752.320000000007</v>
      </c>
      <c r="J237" s="65">
        <f t="shared" si="3"/>
        <v>0.75229357798165142</v>
      </c>
      <c r="L237" s="58"/>
    </row>
    <row r="238" spans="2:12" ht="15" customHeight="1">
      <c r="B238" s="63" t="s">
        <v>12400</v>
      </c>
      <c r="C238" s="64">
        <v>40103.629999999997</v>
      </c>
      <c r="D238" s="64">
        <v>80</v>
      </c>
      <c r="E238" s="64">
        <v>20386.240000000002</v>
      </c>
      <c r="F238" s="64">
        <v>65</v>
      </c>
      <c r="G238" s="64">
        <v>14560.95</v>
      </c>
      <c r="H238" s="64">
        <v>15</v>
      </c>
      <c r="I238" s="64">
        <v>34947.19</v>
      </c>
      <c r="J238" s="65">
        <f t="shared" si="3"/>
        <v>0.8125</v>
      </c>
      <c r="L238" s="58"/>
    </row>
    <row r="239" spans="2:12" ht="15" customHeight="1">
      <c r="B239" s="63" t="s">
        <v>12402</v>
      </c>
      <c r="C239" s="64">
        <v>53866.96</v>
      </c>
      <c r="D239" s="64">
        <v>46</v>
      </c>
      <c r="E239" s="64">
        <v>11282.8</v>
      </c>
      <c r="F239" s="64">
        <v>30</v>
      </c>
      <c r="G239" s="64">
        <v>16000</v>
      </c>
      <c r="H239" s="64">
        <v>16</v>
      </c>
      <c r="I239" s="64">
        <v>27282.799999999999</v>
      </c>
      <c r="J239" s="65">
        <f t="shared" si="3"/>
        <v>0.65217391304347827</v>
      </c>
      <c r="L239" s="58"/>
    </row>
    <row r="240" spans="2:12" ht="15" customHeight="1">
      <c r="B240" s="63" t="s">
        <v>12405</v>
      </c>
      <c r="C240" s="64">
        <v>54977.919999999998</v>
      </c>
      <c r="D240" s="64">
        <v>488</v>
      </c>
      <c r="E240" s="64">
        <v>6162.2</v>
      </c>
      <c r="F240" s="64">
        <v>481</v>
      </c>
      <c r="G240" s="64">
        <v>6935.89</v>
      </c>
      <c r="H240" s="64">
        <v>7</v>
      </c>
      <c r="I240" s="64">
        <v>13098.09</v>
      </c>
      <c r="J240" s="65">
        <f t="shared" si="3"/>
        <v>0.98565573770491799</v>
      </c>
      <c r="L240" s="58"/>
    </row>
    <row r="241" spans="2:12" ht="15" customHeight="1">
      <c r="B241" s="63" t="s">
        <v>12406</v>
      </c>
      <c r="C241" s="64">
        <v>175816.21</v>
      </c>
      <c r="D241" s="64">
        <v>253</v>
      </c>
      <c r="E241" s="64">
        <v>44704.57</v>
      </c>
      <c r="F241" s="64">
        <v>185</v>
      </c>
      <c r="G241" s="64">
        <v>58913.74</v>
      </c>
      <c r="H241" s="64">
        <v>68</v>
      </c>
      <c r="I241" s="64">
        <v>103618.3</v>
      </c>
      <c r="J241" s="65">
        <f t="shared" si="3"/>
        <v>0.73122529644268774</v>
      </c>
      <c r="L241" s="58"/>
    </row>
    <row r="242" spans="2:12" ht="15" customHeight="1">
      <c r="B242" s="63" t="s">
        <v>12407</v>
      </c>
      <c r="C242" s="64">
        <v>762682.62</v>
      </c>
      <c r="D242" s="64">
        <v>256</v>
      </c>
      <c r="E242" s="64">
        <v>29513.17</v>
      </c>
      <c r="F242" s="64">
        <v>76</v>
      </c>
      <c r="G242" s="64">
        <v>181178.02</v>
      </c>
      <c r="H242" s="64">
        <v>180</v>
      </c>
      <c r="I242" s="64">
        <v>210691.19</v>
      </c>
      <c r="J242" s="65">
        <f t="shared" si="3"/>
        <v>0.296875</v>
      </c>
      <c r="L242" s="58"/>
    </row>
    <row r="243" spans="2:12" ht="15" customHeight="1">
      <c r="B243" s="63" t="s">
        <v>12717</v>
      </c>
      <c r="C243" s="64">
        <v>276350.24</v>
      </c>
      <c r="D243" s="64">
        <v>793</v>
      </c>
      <c r="E243" s="64">
        <v>45917.56</v>
      </c>
      <c r="F243" s="64">
        <v>753</v>
      </c>
      <c r="G243" s="64">
        <v>41230.61</v>
      </c>
      <c r="H243" s="64">
        <v>40</v>
      </c>
      <c r="I243" s="64">
        <v>87148.17</v>
      </c>
      <c r="J243" s="65">
        <f t="shared" si="3"/>
        <v>0.94955863808322827</v>
      </c>
      <c r="L243" s="58"/>
    </row>
    <row r="244" spans="2:12" ht="15" customHeight="1">
      <c r="B244" s="63" t="s">
        <v>12680</v>
      </c>
      <c r="C244" s="64">
        <v>800649.4</v>
      </c>
      <c r="D244" s="64">
        <v>762</v>
      </c>
      <c r="E244" s="64">
        <v>147901.35</v>
      </c>
      <c r="F244" s="64">
        <v>693</v>
      </c>
      <c r="G244" s="64">
        <v>62162.95</v>
      </c>
      <c r="H244" s="64">
        <v>69</v>
      </c>
      <c r="I244" s="64">
        <v>210064.3</v>
      </c>
      <c r="J244" s="65">
        <f t="shared" si="3"/>
        <v>0.90944881889763785</v>
      </c>
      <c r="L244" s="58"/>
    </row>
    <row r="245" spans="2:12" ht="15" customHeight="1">
      <c r="B245" s="63" t="s">
        <v>12681</v>
      </c>
      <c r="C245" s="64">
        <v>89473.07</v>
      </c>
      <c r="D245" s="64">
        <v>95</v>
      </c>
      <c r="E245" s="64">
        <v>24724.16</v>
      </c>
      <c r="F245" s="64">
        <v>71</v>
      </c>
      <c r="G245" s="64">
        <v>24026.86</v>
      </c>
      <c r="H245" s="64">
        <v>24</v>
      </c>
      <c r="I245" s="64">
        <v>48751.03</v>
      </c>
      <c r="J245" s="65">
        <f t="shared" si="3"/>
        <v>0.74736842105263157</v>
      </c>
      <c r="L245" s="58"/>
    </row>
    <row r="246" spans="2:12" ht="15" customHeight="1">
      <c r="B246" s="63" t="s">
        <v>12410</v>
      </c>
      <c r="C246" s="64">
        <v>158076.46</v>
      </c>
      <c r="D246" s="64">
        <v>193</v>
      </c>
      <c r="E246" s="64">
        <v>30638.53</v>
      </c>
      <c r="F246" s="64">
        <v>137</v>
      </c>
      <c r="G246" s="64">
        <v>50081.86</v>
      </c>
      <c r="H246" s="64">
        <v>56</v>
      </c>
      <c r="I246" s="64">
        <v>80720.39</v>
      </c>
      <c r="J246" s="65">
        <f t="shared" si="3"/>
        <v>0.7098445595854922</v>
      </c>
      <c r="L246" s="58"/>
    </row>
    <row r="247" spans="2:12" ht="15" customHeight="1">
      <c r="B247" s="63" t="s">
        <v>12411</v>
      </c>
      <c r="C247" s="64">
        <v>71199.69</v>
      </c>
      <c r="D247" s="64">
        <v>211</v>
      </c>
      <c r="E247" s="64">
        <v>46384.47</v>
      </c>
      <c r="F247" s="64">
        <v>194</v>
      </c>
      <c r="G247" s="64">
        <v>16251.19</v>
      </c>
      <c r="H247" s="64">
        <v>17</v>
      </c>
      <c r="I247" s="64">
        <v>62635.66</v>
      </c>
      <c r="J247" s="65">
        <f t="shared" si="3"/>
        <v>0.91943127962085303</v>
      </c>
      <c r="L247" s="58"/>
    </row>
    <row r="248" spans="2:12" ht="15" customHeight="1">
      <c r="B248" s="63" t="s">
        <v>12683</v>
      </c>
      <c r="C248" s="64">
        <v>142122.72</v>
      </c>
      <c r="D248" s="64">
        <v>81</v>
      </c>
      <c r="E248" s="64">
        <v>73368.55</v>
      </c>
      <c r="F248" s="64">
        <v>75</v>
      </c>
      <c r="G248" s="64">
        <v>38975.480000000003</v>
      </c>
      <c r="H248" s="64">
        <v>6</v>
      </c>
      <c r="I248" s="64">
        <v>112344.02</v>
      </c>
      <c r="J248" s="65">
        <f t="shared" si="3"/>
        <v>0.92592592592592593</v>
      </c>
      <c r="L248" s="58"/>
    </row>
    <row r="249" spans="2:12" ht="15" customHeight="1">
      <c r="B249" s="63" t="s">
        <v>12684</v>
      </c>
      <c r="C249" s="64">
        <v>361964.87</v>
      </c>
      <c r="D249" s="64">
        <v>848</v>
      </c>
      <c r="E249" s="64">
        <v>78938.03</v>
      </c>
      <c r="F249" s="64">
        <v>800</v>
      </c>
      <c r="G249" s="64">
        <v>64212.42</v>
      </c>
      <c r="H249" s="64">
        <v>48</v>
      </c>
      <c r="I249" s="64">
        <v>143150.45000000001</v>
      </c>
      <c r="J249" s="65">
        <f t="shared" si="3"/>
        <v>0.94339622641509435</v>
      </c>
      <c r="L249" s="58"/>
    </row>
    <row r="250" spans="2:12" ht="15" customHeight="1">
      <c r="B250" s="63" t="s">
        <v>12416</v>
      </c>
      <c r="C250" s="64">
        <v>210079.22</v>
      </c>
      <c r="D250" s="64">
        <v>452</v>
      </c>
      <c r="E250" s="64">
        <v>27121.73</v>
      </c>
      <c r="F250" s="64">
        <v>410</v>
      </c>
      <c r="G250" s="64">
        <v>33214.699999999997</v>
      </c>
      <c r="H250" s="64">
        <v>42</v>
      </c>
      <c r="I250" s="64">
        <v>60336.43</v>
      </c>
      <c r="J250" s="65">
        <f t="shared" si="3"/>
        <v>0.90707964601769908</v>
      </c>
      <c r="L250" s="58"/>
    </row>
    <row r="251" spans="2:12" ht="15" customHeight="1">
      <c r="B251" s="63" t="s">
        <v>12417</v>
      </c>
      <c r="C251" s="64">
        <v>395830.81</v>
      </c>
      <c r="D251" s="64">
        <v>99</v>
      </c>
      <c r="E251" s="64">
        <v>8024.51</v>
      </c>
      <c r="F251" s="64">
        <v>15</v>
      </c>
      <c r="G251" s="64">
        <v>82763.179999999993</v>
      </c>
      <c r="H251" s="64">
        <v>84</v>
      </c>
      <c r="I251" s="64">
        <v>90787.69</v>
      </c>
      <c r="J251" s="65">
        <f t="shared" si="3"/>
        <v>0.15151515151515152</v>
      </c>
      <c r="L251" s="58"/>
    </row>
    <row r="252" spans="2:12" ht="15" customHeight="1">
      <c r="B252" s="63" t="s">
        <v>12685</v>
      </c>
      <c r="C252" s="64">
        <v>171210.59</v>
      </c>
      <c r="D252" s="64">
        <v>479</v>
      </c>
      <c r="E252" s="64">
        <v>56446.32</v>
      </c>
      <c r="F252" s="64">
        <v>430</v>
      </c>
      <c r="G252" s="64">
        <v>30638.39</v>
      </c>
      <c r="H252" s="64">
        <v>49</v>
      </c>
      <c r="I252" s="64">
        <v>87084.71</v>
      </c>
      <c r="J252" s="65">
        <f t="shared" si="3"/>
        <v>0.89770354906054284</v>
      </c>
      <c r="L252" s="58"/>
    </row>
    <row r="253" spans="2:12" ht="15" customHeight="1">
      <c r="B253" s="63" t="s">
        <v>12686</v>
      </c>
      <c r="C253" s="64">
        <v>568590.24</v>
      </c>
      <c r="D253" s="64">
        <v>952</v>
      </c>
      <c r="E253" s="64">
        <v>81736.19</v>
      </c>
      <c r="F253" s="64">
        <v>925</v>
      </c>
      <c r="G253" s="64">
        <v>27000</v>
      </c>
      <c r="H253" s="64">
        <v>27</v>
      </c>
      <c r="I253" s="64">
        <v>108736.19</v>
      </c>
      <c r="J253" s="65">
        <f t="shared" si="3"/>
        <v>0.97163865546218486</v>
      </c>
      <c r="L253" s="58"/>
    </row>
    <row r="254" spans="2:12" ht="15" customHeight="1">
      <c r="B254" s="63" t="s">
        <v>12418</v>
      </c>
      <c r="C254" s="64">
        <v>357499.86</v>
      </c>
      <c r="D254" s="64">
        <v>2646</v>
      </c>
      <c r="E254" s="64">
        <v>109482.21</v>
      </c>
      <c r="F254" s="64">
        <v>2590</v>
      </c>
      <c r="G254" s="64">
        <v>61653.16</v>
      </c>
      <c r="H254" s="64">
        <v>56</v>
      </c>
      <c r="I254" s="64">
        <v>171135.37</v>
      </c>
      <c r="J254" s="65">
        <f t="shared" si="3"/>
        <v>0.97883597883597884</v>
      </c>
      <c r="L254" s="58"/>
    </row>
    <row r="255" spans="2:12" ht="15" customHeight="1">
      <c r="B255" s="63" t="s">
        <v>12687</v>
      </c>
      <c r="C255" s="64">
        <v>795916.5</v>
      </c>
      <c r="D255" s="64">
        <v>1640</v>
      </c>
      <c r="E255" s="64">
        <v>103357.75</v>
      </c>
      <c r="F255" s="64">
        <v>1540</v>
      </c>
      <c r="G255" s="64">
        <v>100000</v>
      </c>
      <c r="H255" s="64">
        <v>100</v>
      </c>
      <c r="I255" s="64">
        <v>203357.75</v>
      </c>
      <c r="J255" s="65">
        <f t="shared" si="3"/>
        <v>0.93902439024390238</v>
      </c>
      <c r="L255" s="58"/>
    </row>
    <row r="256" spans="2:12" ht="15" customHeight="1">
      <c r="B256" s="63" t="s">
        <v>12688</v>
      </c>
      <c r="C256" s="64">
        <v>104285.02</v>
      </c>
      <c r="D256" s="64">
        <v>138</v>
      </c>
      <c r="E256" s="64">
        <v>18672.88</v>
      </c>
      <c r="F256" s="64">
        <v>110</v>
      </c>
      <c r="G256" s="64">
        <v>28000</v>
      </c>
      <c r="H256" s="64">
        <v>28</v>
      </c>
      <c r="I256" s="64">
        <v>46672.88</v>
      </c>
      <c r="J256" s="65">
        <f t="shared" si="3"/>
        <v>0.79710144927536231</v>
      </c>
      <c r="L256" s="58"/>
    </row>
    <row r="257" spans="2:12" ht="15" customHeight="1">
      <c r="B257" s="63" t="s">
        <v>12690</v>
      </c>
      <c r="C257" s="64">
        <v>241882.6</v>
      </c>
      <c r="D257" s="64">
        <v>438</v>
      </c>
      <c r="E257" s="64">
        <v>30707.1</v>
      </c>
      <c r="F257" s="64">
        <v>398</v>
      </c>
      <c r="G257" s="64">
        <v>41752.86</v>
      </c>
      <c r="H257" s="64">
        <v>40</v>
      </c>
      <c r="I257" s="64">
        <v>72459.97</v>
      </c>
      <c r="J257" s="65">
        <f t="shared" si="3"/>
        <v>0.908675799086758</v>
      </c>
      <c r="L257" s="58"/>
    </row>
    <row r="258" spans="2:12" ht="15" customHeight="1">
      <c r="B258" s="63" t="s">
        <v>12691</v>
      </c>
      <c r="C258" s="64">
        <v>418511.07</v>
      </c>
      <c r="D258" s="64">
        <v>1148</v>
      </c>
      <c r="E258" s="64">
        <v>89391.53</v>
      </c>
      <c r="F258" s="64">
        <v>1090</v>
      </c>
      <c r="G258" s="64">
        <v>67412.38</v>
      </c>
      <c r="H258" s="64">
        <v>58</v>
      </c>
      <c r="I258" s="64">
        <v>156803.91</v>
      </c>
      <c r="J258" s="65">
        <f t="shared" si="3"/>
        <v>0.94947735191637628</v>
      </c>
      <c r="L258" s="58"/>
    </row>
    <row r="259" spans="2:12" ht="15" customHeight="1">
      <c r="B259" s="63" t="s">
        <v>12421</v>
      </c>
      <c r="C259" s="64">
        <v>231708.48</v>
      </c>
      <c r="D259" s="64">
        <v>680</v>
      </c>
      <c r="E259" s="64">
        <v>67494.559999999998</v>
      </c>
      <c r="F259" s="64">
        <v>644</v>
      </c>
      <c r="G259" s="64">
        <v>30908.35</v>
      </c>
      <c r="H259" s="64">
        <v>36</v>
      </c>
      <c r="I259" s="64">
        <v>98402.91</v>
      </c>
      <c r="J259" s="65">
        <f t="shared" si="3"/>
        <v>0.94705882352941173</v>
      </c>
      <c r="L259" s="58"/>
    </row>
    <row r="260" spans="2:12" ht="15" customHeight="1">
      <c r="B260" s="63" t="s">
        <v>12693</v>
      </c>
      <c r="C260" s="64">
        <v>13952.87</v>
      </c>
      <c r="D260" s="64">
        <v>772</v>
      </c>
      <c r="E260" s="64">
        <v>2807.44</v>
      </c>
      <c r="F260" s="64">
        <v>762</v>
      </c>
      <c r="G260" s="64">
        <v>2618.46</v>
      </c>
      <c r="H260" s="64">
        <v>10</v>
      </c>
      <c r="I260" s="64">
        <v>5425.9</v>
      </c>
      <c r="J260" s="65">
        <f t="shared" si="3"/>
        <v>0.98704663212435229</v>
      </c>
      <c r="L260" s="58"/>
    </row>
    <row r="261" spans="2:12" ht="15" customHeight="1">
      <c r="B261" s="63" t="s">
        <v>12694</v>
      </c>
      <c r="C261" s="64">
        <v>36518.629999999997</v>
      </c>
      <c r="D261" s="64">
        <v>160</v>
      </c>
      <c r="E261" s="64">
        <v>7082.36</v>
      </c>
      <c r="F261" s="64">
        <v>151</v>
      </c>
      <c r="G261" s="64">
        <v>8384.41</v>
      </c>
      <c r="H261" s="64">
        <v>9</v>
      </c>
      <c r="I261" s="64">
        <v>15466.77</v>
      </c>
      <c r="J261" s="65">
        <f t="shared" si="3"/>
        <v>0.94374999999999998</v>
      </c>
      <c r="L261" s="58"/>
    </row>
    <row r="262" spans="2:12" ht="15" customHeight="1">
      <c r="B262" s="63" t="s">
        <v>12695</v>
      </c>
      <c r="C262" s="64">
        <v>171511.2</v>
      </c>
      <c r="D262" s="64">
        <v>881</v>
      </c>
      <c r="E262" s="64">
        <v>32845.26</v>
      </c>
      <c r="F262" s="64">
        <v>852</v>
      </c>
      <c r="G262" s="64">
        <v>41867.910000000003</v>
      </c>
      <c r="H262" s="64">
        <v>29</v>
      </c>
      <c r="I262" s="64">
        <v>74713.16</v>
      </c>
      <c r="J262" s="65">
        <f t="shared" si="3"/>
        <v>0.96708286038592506</v>
      </c>
      <c r="L262" s="58"/>
    </row>
    <row r="263" spans="2:12" ht="15" customHeight="1">
      <c r="B263" s="63" t="s">
        <v>12696</v>
      </c>
      <c r="C263" s="64">
        <v>190569.57</v>
      </c>
      <c r="D263" s="64">
        <v>1103</v>
      </c>
      <c r="E263" s="64">
        <v>16729.349999999999</v>
      </c>
      <c r="F263" s="64">
        <v>1086</v>
      </c>
      <c r="G263" s="64">
        <v>17000</v>
      </c>
      <c r="H263" s="64">
        <v>17</v>
      </c>
      <c r="I263" s="64">
        <v>33729.35</v>
      </c>
      <c r="J263" s="65">
        <f t="shared" si="3"/>
        <v>0.98458748866727108</v>
      </c>
      <c r="L263" s="58"/>
    </row>
    <row r="264" spans="2:12" ht="15" customHeight="1">
      <c r="B264" s="63" t="s">
        <v>12697</v>
      </c>
      <c r="C264" s="64">
        <v>187524.23</v>
      </c>
      <c r="D264" s="64">
        <v>212</v>
      </c>
      <c r="E264" s="64">
        <v>63548.12</v>
      </c>
      <c r="F264" s="64">
        <v>209</v>
      </c>
      <c r="G264" s="64">
        <v>47153.25</v>
      </c>
      <c r="H264" s="64">
        <v>3</v>
      </c>
      <c r="I264" s="64">
        <v>110701.37</v>
      </c>
      <c r="J264" s="65">
        <f t="shared" si="3"/>
        <v>0.98584905660377353</v>
      </c>
      <c r="L264" s="58"/>
    </row>
    <row r="265" spans="2:12" ht="15" customHeight="1">
      <c r="B265" s="63" t="s">
        <v>12698</v>
      </c>
      <c r="C265" s="64">
        <v>165302.35999999999</v>
      </c>
      <c r="D265" s="64">
        <v>549</v>
      </c>
      <c r="E265" s="64">
        <v>42119.46</v>
      </c>
      <c r="F265" s="64">
        <v>520</v>
      </c>
      <c r="G265" s="64">
        <v>29563.8</v>
      </c>
      <c r="H265" s="64">
        <v>29</v>
      </c>
      <c r="I265" s="64">
        <v>71683.259999999995</v>
      </c>
      <c r="J265" s="65">
        <f t="shared" si="3"/>
        <v>0.94717668488160289</v>
      </c>
      <c r="L265" s="58"/>
    </row>
    <row r="266" spans="2:12" ht="15" customHeight="1">
      <c r="B266" s="63" t="s">
        <v>12699</v>
      </c>
      <c r="C266" s="64">
        <v>9942.42</v>
      </c>
      <c r="D266" s="64">
        <v>277</v>
      </c>
      <c r="E266" s="64">
        <v>5087.58</v>
      </c>
      <c r="F266" s="64">
        <v>274</v>
      </c>
      <c r="G266" s="64">
        <v>2592.81</v>
      </c>
      <c r="H266" s="64">
        <v>3</v>
      </c>
      <c r="I266" s="64">
        <v>7680.39</v>
      </c>
      <c r="J266" s="65">
        <f t="shared" si="3"/>
        <v>0.98916967509025266</v>
      </c>
      <c r="L266" s="58"/>
    </row>
    <row r="267" spans="2:12" ht="15" customHeight="1">
      <c r="B267" s="63" t="s">
        <v>12700</v>
      </c>
      <c r="C267" s="64">
        <v>175265.46</v>
      </c>
      <c r="D267" s="64">
        <v>614</v>
      </c>
      <c r="E267" s="64">
        <v>15753.69</v>
      </c>
      <c r="F267" s="64">
        <v>581</v>
      </c>
      <c r="G267" s="64">
        <v>34671.97</v>
      </c>
      <c r="H267" s="64">
        <v>33</v>
      </c>
      <c r="I267" s="64">
        <v>50425.66</v>
      </c>
      <c r="J267" s="65">
        <f t="shared" ref="J267:J278" si="4">+IFERROR(F267/D267,"N/A")</f>
        <v>0.94625407166123776</v>
      </c>
      <c r="L267" s="58"/>
    </row>
    <row r="268" spans="2:12" ht="15" customHeight="1">
      <c r="B268" s="63" t="s">
        <v>12702</v>
      </c>
      <c r="C268" s="64">
        <v>466576.08</v>
      </c>
      <c r="D268" s="64">
        <v>1505</v>
      </c>
      <c r="E268" s="64">
        <v>63878.03</v>
      </c>
      <c r="F268" s="64">
        <v>1458</v>
      </c>
      <c r="G268" s="64">
        <v>51963.41</v>
      </c>
      <c r="H268" s="64">
        <v>47</v>
      </c>
      <c r="I268" s="64">
        <v>115841.44</v>
      </c>
      <c r="J268" s="65">
        <f t="shared" si="4"/>
        <v>0.96877076411960128</v>
      </c>
      <c r="L268" s="58"/>
    </row>
    <row r="269" spans="2:12" ht="15" customHeight="1">
      <c r="B269" s="63" t="s">
        <v>12425</v>
      </c>
      <c r="C269" s="64">
        <v>582172.48</v>
      </c>
      <c r="D269" s="64">
        <v>677</v>
      </c>
      <c r="E269" s="64">
        <v>18117.349999999999</v>
      </c>
      <c r="F269" s="64">
        <v>647</v>
      </c>
      <c r="G269" s="64">
        <v>27140.22</v>
      </c>
      <c r="H269" s="64">
        <v>30</v>
      </c>
      <c r="I269" s="64">
        <v>45257.57</v>
      </c>
      <c r="J269" s="65">
        <f t="shared" si="4"/>
        <v>0.95568685376661744</v>
      </c>
      <c r="L269" s="58"/>
    </row>
    <row r="270" spans="2:12" ht="15" customHeight="1">
      <c r="B270" s="63" t="s">
        <v>51</v>
      </c>
      <c r="C270" s="64">
        <v>6500</v>
      </c>
      <c r="D270" s="64">
        <v>1</v>
      </c>
      <c r="E270" s="64">
        <v>0</v>
      </c>
      <c r="F270" s="64">
        <v>0</v>
      </c>
      <c r="G270" s="64">
        <v>1000</v>
      </c>
      <c r="H270" s="64">
        <v>1</v>
      </c>
      <c r="I270" s="64">
        <v>1000</v>
      </c>
      <c r="J270" s="65">
        <f t="shared" si="4"/>
        <v>0</v>
      </c>
      <c r="L270" s="58"/>
    </row>
    <row r="271" spans="2:12" ht="15" customHeight="1">
      <c r="B271" s="63" t="s">
        <v>12703</v>
      </c>
      <c r="C271" s="64">
        <v>32416.99</v>
      </c>
      <c r="D271" s="64">
        <v>81</v>
      </c>
      <c r="E271" s="64">
        <v>5134.97</v>
      </c>
      <c r="F271" s="64">
        <v>76</v>
      </c>
      <c r="G271" s="64">
        <v>2849.67</v>
      </c>
      <c r="H271" s="64">
        <v>5</v>
      </c>
      <c r="I271" s="64">
        <v>7984.64</v>
      </c>
      <c r="J271" s="65">
        <f t="shared" si="4"/>
        <v>0.93827160493827155</v>
      </c>
      <c r="L271" s="58"/>
    </row>
    <row r="272" spans="2:12" ht="15" customHeight="1">
      <c r="B272" s="63" t="s">
        <v>12426</v>
      </c>
      <c r="C272" s="64">
        <v>179235.39</v>
      </c>
      <c r="D272" s="64">
        <v>342</v>
      </c>
      <c r="E272" s="64">
        <v>7560.58</v>
      </c>
      <c r="F272" s="64">
        <v>320</v>
      </c>
      <c r="G272" s="64">
        <v>20523.21</v>
      </c>
      <c r="H272" s="64">
        <v>22</v>
      </c>
      <c r="I272" s="64">
        <v>28083.79</v>
      </c>
      <c r="J272" s="65">
        <f t="shared" si="4"/>
        <v>0.93567251461988299</v>
      </c>
      <c r="L272" s="58"/>
    </row>
    <row r="273" spans="1:12" ht="15" customHeight="1">
      <c r="B273" s="63" t="s">
        <v>12428</v>
      </c>
      <c r="C273" s="64">
        <v>703098.31</v>
      </c>
      <c r="D273" s="64">
        <v>911</v>
      </c>
      <c r="E273" s="64">
        <v>432640.47</v>
      </c>
      <c r="F273" s="64">
        <v>902</v>
      </c>
      <c r="G273" s="64">
        <v>126265.34</v>
      </c>
      <c r="H273" s="64">
        <v>9</v>
      </c>
      <c r="I273" s="64">
        <v>558905.81999999995</v>
      </c>
      <c r="J273" s="65">
        <f t="shared" si="4"/>
        <v>0.99012074643249182</v>
      </c>
      <c r="L273" s="58"/>
    </row>
    <row r="274" spans="1:12" ht="15" customHeight="1">
      <c r="B274" s="63" t="s">
        <v>12434</v>
      </c>
      <c r="C274" s="64">
        <v>367241.98</v>
      </c>
      <c r="D274" s="64">
        <v>919</v>
      </c>
      <c r="E274" s="64">
        <v>54809.440000000002</v>
      </c>
      <c r="F274" s="64">
        <v>870</v>
      </c>
      <c r="G274" s="64">
        <v>49000</v>
      </c>
      <c r="H274" s="64">
        <v>49</v>
      </c>
      <c r="I274" s="64">
        <v>103809.44</v>
      </c>
      <c r="J274" s="65">
        <f t="shared" si="4"/>
        <v>0.94668117519042438</v>
      </c>
      <c r="L274" s="58"/>
    </row>
    <row r="275" spans="1:12" ht="15" customHeight="1">
      <c r="B275" s="63" t="s">
        <v>12435</v>
      </c>
      <c r="C275" s="64">
        <v>463205.79</v>
      </c>
      <c r="D275" s="64">
        <v>2770</v>
      </c>
      <c r="E275" s="64">
        <v>92534.51</v>
      </c>
      <c r="F275" s="64">
        <v>2715</v>
      </c>
      <c r="G275" s="64">
        <v>58822.07</v>
      </c>
      <c r="H275" s="64">
        <v>55</v>
      </c>
      <c r="I275" s="64">
        <v>151356.59</v>
      </c>
      <c r="J275" s="65">
        <f t="shared" si="4"/>
        <v>0.98014440433213001</v>
      </c>
      <c r="L275" s="58"/>
    </row>
    <row r="276" spans="1:12" ht="15" customHeight="1">
      <c r="B276" s="63" t="s">
        <v>12705</v>
      </c>
      <c r="C276" s="64">
        <v>324904.62</v>
      </c>
      <c r="D276" s="64">
        <v>1011</v>
      </c>
      <c r="E276" s="64">
        <v>68145.649999999994</v>
      </c>
      <c r="F276" s="64">
        <v>969</v>
      </c>
      <c r="G276" s="64">
        <v>37905.47</v>
      </c>
      <c r="H276" s="64">
        <v>42</v>
      </c>
      <c r="I276" s="64">
        <v>106051.12</v>
      </c>
      <c r="J276" s="65">
        <f t="shared" si="4"/>
        <v>0.95845697329376855</v>
      </c>
      <c r="L276" s="58"/>
    </row>
    <row r="277" spans="1:12" ht="15" customHeight="1">
      <c r="B277" s="63" t="s">
        <v>12436</v>
      </c>
      <c r="C277" s="64">
        <v>467881.63</v>
      </c>
      <c r="D277" s="64">
        <v>1864</v>
      </c>
      <c r="E277" s="64">
        <v>57363.13</v>
      </c>
      <c r="F277" s="64">
        <v>1834</v>
      </c>
      <c r="G277" s="64">
        <v>28342.74</v>
      </c>
      <c r="H277" s="64">
        <v>30</v>
      </c>
      <c r="I277" s="64">
        <v>85705.88</v>
      </c>
      <c r="J277" s="65">
        <f t="shared" si="4"/>
        <v>0.98390557939914158</v>
      </c>
      <c r="L277" s="58"/>
    </row>
    <row r="278" spans="1:12" ht="15" customHeight="1">
      <c r="B278" s="63" t="s">
        <v>12707</v>
      </c>
      <c r="C278" s="64">
        <v>297156.78000000003</v>
      </c>
      <c r="D278" s="64">
        <v>279</v>
      </c>
      <c r="E278" s="64">
        <v>11850.37</v>
      </c>
      <c r="F278" s="64">
        <v>270</v>
      </c>
      <c r="G278" s="64">
        <v>15417.34</v>
      </c>
      <c r="H278" s="64">
        <v>9</v>
      </c>
      <c r="I278" s="64">
        <v>27267.71</v>
      </c>
      <c r="J278" s="65">
        <f t="shared" si="4"/>
        <v>0.967741935483871</v>
      </c>
      <c r="L278" s="58"/>
    </row>
    <row r="279" spans="1:12">
      <c r="A279" s="51">
        <f>+COUNTA(B11:B278)</f>
        <v>268</v>
      </c>
      <c r="B279" s="70" t="s">
        <v>0</v>
      </c>
      <c r="C279" s="71">
        <f t="shared" ref="C279:I279" si="5">+SUM(C11:C278)</f>
        <v>325228229.70999986</v>
      </c>
      <c r="D279" s="71">
        <f t="shared" si="5"/>
        <v>570545</v>
      </c>
      <c r="E279" s="71">
        <f t="shared" si="5"/>
        <v>42367156.300000019</v>
      </c>
      <c r="F279" s="71">
        <f t="shared" si="5"/>
        <v>534812</v>
      </c>
      <c r="G279" s="71">
        <f t="shared" si="5"/>
        <v>39277998.969999991</v>
      </c>
      <c r="H279" s="71">
        <f t="shared" si="5"/>
        <v>35733</v>
      </c>
      <c r="I279" s="71">
        <f t="shared" si="5"/>
        <v>81645155.209999919</v>
      </c>
      <c r="J279" s="72">
        <v>0.98240000000000005</v>
      </c>
    </row>
    <row r="280" spans="1:12">
      <c r="B280" s="12" t="s">
        <v>15</v>
      </c>
      <c r="C280" s="73"/>
      <c r="D280" s="74"/>
      <c r="E280" s="73"/>
      <c r="F280" s="74"/>
      <c r="G280" s="73"/>
      <c r="H280" s="74"/>
      <c r="I280" s="73"/>
      <c r="J280" s="75"/>
    </row>
    <row r="281" spans="1:12">
      <c r="B281" s="31" t="s">
        <v>47</v>
      </c>
      <c r="C281" s="73"/>
      <c r="D281" s="74"/>
      <c r="E281" s="73"/>
      <c r="F281" s="74"/>
      <c r="G281" s="73"/>
      <c r="H281" s="74"/>
      <c r="I281" s="73"/>
      <c r="J281" s="75"/>
    </row>
    <row r="282" spans="1:12">
      <c r="B282" s="12" t="s">
        <v>60</v>
      </c>
    </row>
    <row r="283" spans="1:12" ht="18.600000000000001" customHeight="1">
      <c r="B283" s="126" t="s">
        <v>12731</v>
      </c>
      <c r="C283" s="126"/>
      <c r="D283" s="126"/>
      <c r="E283" s="126"/>
      <c r="F283" s="126"/>
      <c r="G283" s="126"/>
      <c r="H283" s="126"/>
      <c r="I283" s="126"/>
      <c r="J283" s="126"/>
    </row>
    <row r="284" spans="1:12">
      <c r="B284" s="76"/>
      <c r="C284" s="76"/>
      <c r="D284" s="76"/>
      <c r="E284" s="76"/>
      <c r="F284" s="76"/>
      <c r="G284" s="76"/>
      <c r="H284" s="76"/>
      <c r="I284" s="76"/>
      <c r="J284" s="76"/>
    </row>
    <row r="285" spans="1:12">
      <c r="C285" s="58"/>
      <c r="D285" s="58"/>
      <c r="E285" s="58"/>
      <c r="F285" s="58"/>
      <c r="G285" s="58"/>
      <c r="H285" s="58"/>
      <c r="I285" s="58"/>
    </row>
    <row r="286" spans="1:12">
      <c r="C286" s="58"/>
      <c r="D286" s="58"/>
      <c r="E286" s="58"/>
      <c r="F286" s="58"/>
      <c r="G286" s="58"/>
      <c r="H286" s="58"/>
      <c r="I286" s="58"/>
    </row>
  </sheetData>
  <mergeCells count="14">
    <mergeCell ref="B283:J283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278">
    <cfRule type="duplicateValues" dxfId="1" priority="19"/>
    <cfRule type="duplicateValues" dxfId="0" priority="20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27" customWidth="1"/>
    <col min="2" max="2" width="20" style="27" customWidth="1"/>
    <col min="3" max="3" width="100" style="27" customWidth="1"/>
    <col min="4" max="4" width="50" style="27" customWidth="1"/>
    <col min="5" max="5" width="16.6640625" style="27" customWidth="1"/>
    <col min="6" max="6" width="25" style="27" customWidth="1"/>
    <col min="7" max="7" width="12.44140625" style="27" customWidth="1"/>
    <col min="8" max="8" width="33.33203125" style="27" customWidth="1"/>
    <col min="9" max="9" width="13.33203125" style="27" customWidth="1"/>
    <col min="10" max="10" width="20" style="27" customWidth="1"/>
    <col min="11" max="11" width="26.6640625" style="27" customWidth="1"/>
    <col min="12" max="13" width="25" style="27" customWidth="1"/>
    <col min="14" max="14" width="58.33203125" style="27" customWidth="1"/>
    <col min="15" max="16" width="15" style="27" customWidth="1"/>
    <col min="17" max="17" width="50" style="27" customWidth="1"/>
    <col min="18" max="18" width="16.664062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6640625" style="27" customWidth="1"/>
    <col min="25" max="25" width="50" style="27" customWidth="1"/>
    <col min="26" max="26" width="18.33203125" style="27" customWidth="1"/>
    <col min="27" max="27" width="50" style="27" customWidth="1"/>
    <col min="28" max="28" width="16.664062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09375" style="27"/>
  </cols>
  <sheetData>
    <row r="1" spans="1:32" ht="51.9" customHeight="1">
      <c r="A1" s="129" t="s">
        <v>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56"/>
    </row>
    <row r="2" spans="1:32" ht="38.1" customHeight="1">
      <c r="A2" s="131">
        <v>43012.531562500168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33" t="s">
        <v>100</v>
      </c>
      <c r="AF3" s="134"/>
    </row>
    <row r="4" spans="1:32" ht="39.9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27" t="s">
        <v>11406</v>
      </c>
      <c r="AF4" s="128"/>
    </row>
    <row r="5" spans="1:32" ht="39.9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27" t="s">
        <v>137</v>
      </c>
      <c r="AF5" s="128"/>
    </row>
    <row r="6" spans="1:32" ht="39.9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27" t="s">
        <v>156</v>
      </c>
      <c r="AF6" s="128"/>
    </row>
    <row r="7" spans="1:32" ht="39.9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27" t="s">
        <v>173</v>
      </c>
      <c r="AF7" s="128"/>
    </row>
    <row r="8" spans="1:32" ht="39.9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27" t="s">
        <v>11372</v>
      </c>
      <c r="AF8" s="128"/>
    </row>
    <row r="9" spans="1:32" ht="39.9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27" t="s">
        <v>203</v>
      </c>
      <c r="AF9" s="128"/>
    </row>
    <row r="10" spans="1:32" ht="39.9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27" t="s">
        <v>219</v>
      </c>
      <c r="AF10" s="128"/>
    </row>
    <row r="11" spans="1:32" ht="39.9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27" t="s">
        <v>237</v>
      </c>
      <c r="AF11" s="128"/>
    </row>
    <row r="12" spans="1:32" ht="39.9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27" t="s">
        <v>11215</v>
      </c>
      <c r="AF12" s="128"/>
    </row>
    <row r="13" spans="1:32" ht="39.9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27" t="s">
        <v>268</v>
      </c>
      <c r="AF13" s="128"/>
    </row>
    <row r="14" spans="1:32" ht="39.9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27" t="s">
        <v>282</v>
      </c>
      <c r="AF14" s="128"/>
    </row>
    <row r="15" spans="1:32" ht="39.9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27" t="s">
        <v>304</v>
      </c>
      <c r="AF15" s="128"/>
    </row>
    <row r="16" spans="1:32" ht="39.9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27" t="s">
        <v>320</v>
      </c>
      <c r="AF16" s="128"/>
    </row>
    <row r="17" spans="1:32" ht="39.9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27" t="s">
        <v>11426</v>
      </c>
      <c r="AF17" s="128"/>
    </row>
    <row r="18" spans="1:32" ht="39.9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27" t="s">
        <v>348</v>
      </c>
      <c r="AF18" s="128"/>
    </row>
    <row r="19" spans="1:32" ht="39.9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27" t="s">
        <v>368</v>
      </c>
      <c r="AF19" s="128"/>
    </row>
    <row r="20" spans="1:32" ht="39.9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27" t="s">
        <v>387</v>
      </c>
      <c r="AF20" s="128"/>
    </row>
    <row r="21" spans="1:32" ht="39.9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27" t="s">
        <v>11430</v>
      </c>
      <c r="AF21" s="128"/>
    </row>
    <row r="22" spans="1:32" ht="39.9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27" t="s">
        <v>416</v>
      </c>
      <c r="AF22" s="128"/>
    </row>
    <row r="23" spans="1:32" ht="39.9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27" t="s">
        <v>429</v>
      </c>
      <c r="AF23" s="128"/>
    </row>
    <row r="24" spans="1:32" ht="39.9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27" t="s">
        <v>449</v>
      </c>
      <c r="AF24" s="128"/>
    </row>
    <row r="25" spans="1:32" ht="39.9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27" t="s">
        <v>462</v>
      </c>
      <c r="AF25" s="128"/>
    </row>
    <row r="26" spans="1:32" ht="39.9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27" t="s">
        <v>476</v>
      </c>
      <c r="AF26" s="128"/>
    </row>
    <row r="27" spans="1:32" ht="39.9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27" t="s">
        <v>492</v>
      </c>
      <c r="AF27" s="128"/>
    </row>
    <row r="28" spans="1:32" ht="39.9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27" t="s">
        <v>511</v>
      </c>
      <c r="AF28" s="128"/>
    </row>
    <row r="29" spans="1:32" ht="39.9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27" t="s">
        <v>527</v>
      </c>
      <c r="AF29" s="128"/>
    </row>
    <row r="30" spans="1:32" ht="39.9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27" t="s">
        <v>11228</v>
      </c>
      <c r="AF30" s="128"/>
    </row>
    <row r="31" spans="1:32" ht="39.9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27" t="s">
        <v>129</v>
      </c>
      <c r="AF31" s="128"/>
    </row>
    <row r="32" spans="1:32" ht="39.9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27" t="s">
        <v>11449</v>
      </c>
      <c r="AF32" s="128"/>
    </row>
    <row r="33" spans="1:32" ht="39.9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27" t="s">
        <v>577</v>
      </c>
      <c r="AF33" s="128"/>
    </row>
    <row r="34" spans="1:32" ht="39.9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27" t="s">
        <v>594</v>
      </c>
      <c r="AF34" s="128"/>
    </row>
    <row r="35" spans="1:32" ht="39.9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27" t="s">
        <v>609</v>
      </c>
      <c r="AF35" s="128"/>
    </row>
    <row r="36" spans="1:32" ht="39.9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27" t="s">
        <v>626</v>
      </c>
      <c r="AF36" s="128"/>
    </row>
    <row r="37" spans="1:32" ht="39.9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27" t="s">
        <v>643</v>
      </c>
      <c r="AF37" s="128"/>
    </row>
    <row r="38" spans="1:32" ht="39.9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27" t="s">
        <v>660</v>
      </c>
      <c r="AF38" s="128"/>
    </row>
    <row r="39" spans="1:32" ht="39.9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27" t="s">
        <v>679</v>
      </c>
      <c r="AF39" s="128"/>
    </row>
    <row r="40" spans="1:32" ht="39.9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27" t="s">
        <v>10919</v>
      </c>
      <c r="AF40" s="128"/>
    </row>
    <row r="41" spans="1:32" ht="39.9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27" t="s">
        <v>10927</v>
      </c>
      <c r="AF41" s="128"/>
    </row>
    <row r="42" spans="1:32" ht="39.9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27" t="s">
        <v>720</v>
      </c>
      <c r="AF42" s="128"/>
    </row>
    <row r="43" spans="1:32" ht="39.9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27" t="s">
        <v>738</v>
      </c>
      <c r="AF43" s="128"/>
    </row>
    <row r="44" spans="1:32" ht="39.9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27" t="s">
        <v>755</v>
      </c>
      <c r="AF44" s="128"/>
    </row>
    <row r="45" spans="1:32" ht="39.9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27" t="s">
        <v>11458</v>
      </c>
      <c r="AF45" s="128"/>
    </row>
    <row r="46" spans="1:32" ht="39.9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27" t="s">
        <v>10939</v>
      </c>
      <c r="AF46" s="128"/>
    </row>
    <row r="47" spans="1:32" ht="39.9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27" t="s">
        <v>802</v>
      </c>
      <c r="AF47" s="128"/>
    </row>
    <row r="48" spans="1:32" ht="39.9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27" t="s">
        <v>818</v>
      </c>
      <c r="AF48" s="128"/>
    </row>
    <row r="49" spans="1:32" ht="39.9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27" t="s">
        <v>834</v>
      </c>
      <c r="AF49" s="128"/>
    </row>
    <row r="50" spans="1:32" ht="39.9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27" t="s">
        <v>850</v>
      </c>
      <c r="AF50" s="128"/>
    </row>
    <row r="51" spans="1:32" ht="39.9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27" t="s">
        <v>867</v>
      </c>
      <c r="AF51" s="128"/>
    </row>
    <row r="52" spans="1:32" ht="39.9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27" t="s">
        <v>883</v>
      </c>
      <c r="AF52" s="128"/>
    </row>
    <row r="53" spans="1:32" ht="39.9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27" t="s">
        <v>898</v>
      </c>
      <c r="AF53" s="128"/>
    </row>
    <row r="54" spans="1:32" ht="39.9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27" t="s">
        <v>913</v>
      </c>
      <c r="AF54" s="128"/>
    </row>
    <row r="55" spans="1:32" ht="39.9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27" t="s">
        <v>930</v>
      </c>
      <c r="AF55" s="128"/>
    </row>
    <row r="56" spans="1:32" ht="39.9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27" t="s">
        <v>945</v>
      </c>
      <c r="AF56" s="128"/>
    </row>
    <row r="57" spans="1:32" ht="39.9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27" t="s">
        <v>966</v>
      </c>
      <c r="AF57" s="128"/>
    </row>
    <row r="58" spans="1:32" ht="39.9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27" t="s">
        <v>984</v>
      </c>
      <c r="AF58" s="128"/>
    </row>
    <row r="59" spans="1:32" ht="39.9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27" t="s">
        <v>10946</v>
      </c>
      <c r="AF59" s="128"/>
    </row>
    <row r="60" spans="1:32" ht="39.9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27" t="s">
        <v>1018</v>
      </c>
      <c r="AF60" s="128"/>
    </row>
    <row r="61" spans="1:32" ht="39.9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27" t="s">
        <v>11478</v>
      </c>
      <c r="AF61" s="128"/>
    </row>
    <row r="62" spans="1:32" ht="39.9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27" t="s">
        <v>1051</v>
      </c>
      <c r="AF62" s="128"/>
    </row>
    <row r="63" spans="1:32" ht="39.9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27" t="s">
        <v>1069</v>
      </c>
      <c r="AF63" s="128"/>
    </row>
    <row r="64" spans="1:32" ht="39.9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27" t="s">
        <v>1085</v>
      </c>
      <c r="AF64" s="128"/>
    </row>
    <row r="65" spans="1:32" ht="39.9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27" t="s">
        <v>1104</v>
      </c>
      <c r="AF65" s="128"/>
    </row>
    <row r="66" spans="1:32" ht="39.9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27" t="s">
        <v>1120</v>
      </c>
      <c r="AF66" s="128"/>
    </row>
    <row r="67" spans="1:32" ht="39.9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27" t="s">
        <v>1138</v>
      </c>
      <c r="AF67" s="128"/>
    </row>
    <row r="68" spans="1:32" ht="39.9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27" t="s">
        <v>1153</v>
      </c>
      <c r="AF68" s="128"/>
    </row>
    <row r="69" spans="1:32" ht="39.9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27" t="s">
        <v>1171</v>
      </c>
      <c r="AF69" s="128"/>
    </row>
    <row r="70" spans="1:32" ht="39.9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27" t="s">
        <v>1188</v>
      </c>
      <c r="AF70" s="128"/>
    </row>
    <row r="71" spans="1:32" ht="39.9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27" t="s">
        <v>1206</v>
      </c>
      <c r="AF71" s="128"/>
    </row>
    <row r="72" spans="1:32" ht="39.9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27" t="s">
        <v>1223</v>
      </c>
      <c r="AF72" s="128"/>
    </row>
    <row r="73" spans="1:32" ht="39.9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27" t="s">
        <v>1239</v>
      </c>
      <c r="AF73" s="128"/>
    </row>
    <row r="74" spans="1:32" ht="39.9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27" t="s">
        <v>1260</v>
      </c>
      <c r="AF74" s="128"/>
    </row>
    <row r="75" spans="1:32" ht="39.9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27" t="s">
        <v>11493</v>
      </c>
      <c r="AF75" s="128"/>
    </row>
    <row r="76" spans="1:32" ht="39.9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27" t="s">
        <v>11494</v>
      </c>
      <c r="AF76" s="128"/>
    </row>
    <row r="77" spans="1:32" ht="39.9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27" t="s">
        <v>1309</v>
      </c>
      <c r="AF77" s="128"/>
    </row>
    <row r="78" spans="1:32" ht="39.9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27" t="s">
        <v>1327</v>
      </c>
      <c r="AF78" s="128"/>
    </row>
    <row r="79" spans="1:32" ht="39.9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27" t="s">
        <v>1345</v>
      </c>
      <c r="AF79" s="128"/>
    </row>
    <row r="80" spans="1:32" ht="39.9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27" t="s">
        <v>1361</v>
      </c>
      <c r="AF80" s="128"/>
    </row>
    <row r="81" spans="1:32" ht="39.9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27" t="s">
        <v>1380</v>
      </c>
      <c r="AF81" s="128"/>
    </row>
    <row r="82" spans="1:32" ht="39.9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27" t="s">
        <v>1397</v>
      </c>
      <c r="AF82" s="128"/>
    </row>
    <row r="83" spans="1:32" ht="39.9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27" t="s">
        <v>1413</v>
      </c>
      <c r="AF83" s="128"/>
    </row>
    <row r="84" spans="1:32" ht="39.9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27" t="s">
        <v>1430</v>
      </c>
      <c r="AF84" s="128"/>
    </row>
    <row r="85" spans="1:32" ht="39.9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27" t="s">
        <v>1447</v>
      </c>
      <c r="AF85" s="128"/>
    </row>
    <row r="86" spans="1:32" ht="39.9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27" t="s">
        <v>1465</v>
      </c>
      <c r="AF86" s="128"/>
    </row>
    <row r="87" spans="1:32" ht="39.9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27" t="s">
        <v>1481</v>
      </c>
      <c r="AF87" s="128"/>
    </row>
    <row r="88" spans="1:32" ht="39.9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27" t="s">
        <v>1498</v>
      </c>
      <c r="AF88" s="128"/>
    </row>
    <row r="89" spans="1:32" ht="39.9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27" t="s">
        <v>1515</v>
      </c>
      <c r="AF89" s="128"/>
    </row>
    <row r="90" spans="1:32" ht="39.9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27" t="s">
        <v>11507</v>
      </c>
      <c r="AF90" s="128"/>
    </row>
    <row r="91" spans="1:32" ht="39.9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27" t="s">
        <v>1546</v>
      </c>
      <c r="AF91" s="128"/>
    </row>
    <row r="92" spans="1:32" ht="39.9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27" t="s">
        <v>1563</v>
      </c>
      <c r="AF92" s="128"/>
    </row>
    <row r="93" spans="1:32" ht="39.9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27" t="s">
        <v>1579</v>
      </c>
      <c r="AF93" s="128"/>
    </row>
    <row r="94" spans="1:32" ht="39.9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27" t="s">
        <v>11512</v>
      </c>
      <c r="AF94" s="128"/>
    </row>
    <row r="95" spans="1:32" ht="39.9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27" t="s">
        <v>1611</v>
      </c>
      <c r="AF95" s="128"/>
    </row>
    <row r="96" spans="1:32" ht="39.9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27" t="s">
        <v>1629</v>
      </c>
      <c r="AF96" s="128"/>
    </row>
    <row r="97" spans="1:32" ht="39.9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27" t="s">
        <v>1646</v>
      </c>
      <c r="AF97" s="128"/>
    </row>
    <row r="98" spans="1:32" ht="39.9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27" t="s">
        <v>11524</v>
      </c>
      <c r="AF98" s="128"/>
    </row>
    <row r="99" spans="1:32" ht="39.9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27" t="s">
        <v>1671</v>
      </c>
      <c r="AF99" s="128"/>
    </row>
    <row r="100" spans="1:32" ht="39.9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27" t="s">
        <v>1687</v>
      </c>
      <c r="AF100" s="128"/>
    </row>
    <row r="101" spans="1:32" ht="39.9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27" t="s">
        <v>1705</v>
      </c>
      <c r="AF101" s="128"/>
    </row>
    <row r="102" spans="1:32" ht="39.9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27" t="s">
        <v>11538</v>
      </c>
      <c r="AF102" s="128"/>
    </row>
    <row r="103" spans="1:32" ht="39.9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27" t="s">
        <v>1729</v>
      </c>
      <c r="AF103" s="128"/>
    </row>
    <row r="104" spans="1:32" ht="39.9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27" t="s">
        <v>1746</v>
      </c>
      <c r="AF104" s="128"/>
    </row>
    <row r="105" spans="1:32" ht="39.9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27" t="s">
        <v>1764</v>
      </c>
      <c r="AF105" s="128"/>
    </row>
    <row r="106" spans="1:32" ht="39.9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27" t="s">
        <v>1780</v>
      </c>
      <c r="AF106" s="128"/>
    </row>
    <row r="107" spans="1:32" ht="39.9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27" t="s">
        <v>1796</v>
      </c>
      <c r="AF107" s="128"/>
    </row>
    <row r="108" spans="1:32" ht="39.9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27" t="s">
        <v>129</v>
      </c>
      <c r="AF108" s="128"/>
    </row>
    <row r="109" spans="1:32" ht="39.9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27" t="s">
        <v>11544</v>
      </c>
      <c r="AF109" s="128"/>
    </row>
    <row r="110" spans="1:32" ht="39.9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27" t="s">
        <v>1837</v>
      </c>
      <c r="AF110" s="128"/>
    </row>
    <row r="111" spans="1:32" ht="39.9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27" t="s">
        <v>1852</v>
      </c>
      <c r="AF111" s="128"/>
    </row>
    <row r="112" spans="1:32" ht="39.9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27" t="s">
        <v>1869</v>
      </c>
      <c r="AF112" s="128"/>
    </row>
    <row r="113" spans="1:32" ht="39.9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27" t="s">
        <v>1886</v>
      </c>
      <c r="AF113" s="128"/>
    </row>
    <row r="114" spans="1:32" ht="39.9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27" t="s">
        <v>11234</v>
      </c>
      <c r="AF114" s="128"/>
    </row>
    <row r="115" spans="1:32" ht="39.9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27" t="s">
        <v>1915</v>
      </c>
      <c r="AF115" s="128"/>
    </row>
    <row r="116" spans="1:32" ht="39.9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27" t="s">
        <v>1932</v>
      </c>
      <c r="AF116" s="128"/>
    </row>
    <row r="117" spans="1:32" ht="39.9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27" t="s">
        <v>1948</v>
      </c>
      <c r="AF117" s="128"/>
    </row>
    <row r="118" spans="1:32" ht="39.9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27" t="s">
        <v>1965</v>
      </c>
      <c r="AF118" s="128"/>
    </row>
    <row r="119" spans="1:32" ht="39.9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27" t="s">
        <v>1982</v>
      </c>
      <c r="AF119" s="128"/>
    </row>
    <row r="120" spans="1:32" ht="39.9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27" t="s">
        <v>1999</v>
      </c>
      <c r="AF120" s="128"/>
    </row>
    <row r="121" spans="1:32" ht="39.9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27" t="s">
        <v>2017</v>
      </c>
      <c r="AF121" s="128"/>
    </row>
    <row r="122" spans="1:32" ht="39.9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27" t="s">
        <v>2034</v>
      </c>
      <c r="AF122" s="128"/>
    </row>
    <row r="123" spans="1:32" ht="39.9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27" t="s">
        <v>2051</v>
      </c>
      <c r="AF123" s="128"/>
    </row>
    <row r="124" spans="1:32" ht="39.9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27" t="s">
        <v>2067</v>
      </c>
      <c r="AF124" s="128"/>
    </row>
    <row r="125" spans="1:32" ht="39.9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27" t="s">
        <v>2084</v>
      </c>
      <c r="AF125" s="128"/>
    </row>
    <row r="126" spans="1:32" ht="39.9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27" t="s">
        <v>2096</v>
      </c>
      <c r="AF126" s="128"/>
    </row>
    <row r="127" spans="1:32" ht="39.9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27" t="s">
        <v>2113</v>
      </c>
      <c r="AF127" s="128"/>
    </row>
    <row r="128" spans="1:32" ht="39.9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27" t="s">
        <v>2129</v>
      </c>
      <c r="AF128" s="128"/>
    </row>
    <row r="129" spans="1:32" ht="39.9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27" t="s">
        <v>2143</v>
      </c>
      <c r="AF129" s="128"/>
    </row>
    <row r="130" spans="1:32" ht="39.9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27" t="s">
        <v>2160</v>
      </c>
      <c r="AF130" s="128"/>
    </row>
    <row r="131" spans="1:32" ht="39.9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27" t="s">
        <v>2181</v>
      </c>
      <c r="AF131" s="128"/>
    </row>
    <row r="132" spans="1:32" ht="39.9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27" t="s">
        <v>2196</v>
      </c>
      <c r="AF132" s="128"/>
    </row>
    <row r="133" spans="1:32" ht="39.9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27" t="s">
        <v>2213</v>
      </c>
      <c r="AF133" s="128"/>
    </row>
    <row r="134" spans="1:32" ht="39.9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27" t="s">
        <v>2226</v>
      </c>
      <c r="AF134" s="128"/>
    </row>
    <row r="135" spans="1:32" ht="39.9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27" t="s">
        <v>2238</v>
      </c>
      <c r="AF135" s="128"/>
    </row>
    <row r="136" spans="1:32" ht="39.9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27" t="s">
        <v>2255</v>
      </c>
      <c r="AF136" s="128"/>
    </row>
    <row r="137" spans="1:32" ht="39.9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27" t="s">
        <v>2269</v>
      </c>
      <c r="AF137" s="128"/>
    </row>
    <row r="138" spans="1:32" ht="39.9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27" t="s">
        <v>2286</v>
      </c>
      <c r="AF138" s="128"/>
    </row>
    <row r="139" spans="1:32" ht="39.9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27" t="s">
        <v>2304</v>
      </c>
      <c r="AF139" s="128"/>
    </row>
    <row r="140" spans="1:32" ht="39.9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27" t="s">
        <v>2320</v>
      </c>
      <c r="AF140" s="128"/>
    </row>
    <row r="141" spans="1:32" ht="39.9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27" t="s">
        <v>2335</v>
      </c>
      <c r="AF141" s="128"/>
    </row>
    <row r="142" spans="1:32" ht="39.9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27" t="s">
        <v>2352</v>
      </c>
      <c r="AF142" s="128"/>
    </row>
    <row r="143" spans="1:32" ht="39.9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27" t="s">
        <v>11581</v>
      </c>
      <c r="AF143" s="128"/>
    </row>
    <row r="144" spans="1:32" ht="39.9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27" t="s">
        <v>2384</v>
      </c>
      <c r="AF144" s="128"/>
    </row>
    <row r="145" spans="1:32" ht="39.9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27" t="s">
        <v>2400</v>
      </c>
      <c r="AF145" s="128"/>
    </row>
    <row r="146" spans="1:32" ht="39.9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27" t="s">
        <v>11583</v>
      </c>
      <c r="AF146" s="128"/>
    </row>
    <row r="147" spans="1:32" ht="39.9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27" t="s">
        <v>2433</v>
      </c>
      <c r="AF147" s="128"/>
    </row>
    <row r="148" spans="1:32" ht="39.9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27" t="s">
        <v>2449</v>
      </c>
      <c r="AF148" s="128"/>
    </row>
    <row r="149" spans="1:32" ht="39.9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27" t="s">
        <v>129</v>
      </c>
      <c r="AF149" s="128"/>
    </row>
    <row r="150" spans="1:32" ht="39.9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27" t="s">
        <v>2475</v>
      </c>
      <c r="AF150" s="128"/>
    </row>
    <row r="151" spans="1:32" ht="39.9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27" t="s">
        <v>2491</v>
      </c>
      <c r="AF151" s="128"/>
    </row>
    <row r="152" spans="1:32" ht="39.9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27" t="s">
        <v>2507</v>
      </c>
      <c r="AF152" s="128"/>
    </row>
    <row r="153" spans="1:32" ht="39.9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27" t="s">
        <v>2522</v>
      </c>
      <c r="AF153" s="128"/>
    </row>
    <row r="154" spans="1:32" ht="39.9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27" t="s">
        <v>2538</v>
      </c>
      <c r="AF154" s="128"/>
    </row>
    <row r="155" spans="1:32" ht="39.9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27" t="s">
        <v>2552</v>
      </c>
      <c r="AF155" s="128"/>
    </row>
    <row r="156" spans="1:32" ht="39.9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27" t="s">
        <v>2572</v>
      </c>
      <c r="AF156" s="128"/>
    </row>
    <row r="157" spans="1:32" ht="39.9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27" t="s">
        <v>2590</v>
      </c>
      <c r="AF157" s="128"/>
    </row>
    <row r="158" spans="1:32" ht="39.9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27" t="s">
        <v>2607</v>
      </c>
      <c r="AF158" s="128"/>
    </row>
    <row r="159" spans="1:32" ht="39.9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27" t="s">
        <v>2623</v>
      </c>
      <c r="AF159" s="128"/>
    </row>
    <row r="160" spans="1:32" ht="39.9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27" t="s">
        <v>2641</v>
      </c>
      <c r="AF160" s="128"/>
    </row>
    <row r="161" spans="1:32" ht="39.9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27" t="s">
        <v>2658</v>
      </c>
      <c r="AF161" s="128"/>
    </row>
    <row r="162" spans="1:32" ht="39.9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27" t="s">
        <v>2676</v>
      </c>
      <c r="AF162" s="128"/>
    </row>
    <row r="163" spans="1:32" ht="39.9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27" t="s">
        <v>2692</v>
      </c>
      <c r="AF163" s="128"/>
    </row>
    <row r="164" spans="1:32" ht="39.9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27" t="s">
        <v>2710</v>
      </c>
      <c r="AF164" s="128"/>
    </row>
    <row r="165" spans="1:32" ht="39.9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27" t="s">
        <v>2726</v>
      </c>
      <c r="AF165" s="128"/>
    </row>
    <row r="166" spans="1:32" ht="39.9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27" t="s">
        <v>2742</v>
      </c>
      <c r="AF166" s="128"/>
    </row>
    <row r="167" spans="1:32" ht="39.9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27" t="s">
        <v>2760</v>
      </c>
      <c r="AF167" s="128"/>
    </row>
    <row r="168" spans="1:32" ht="39.9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27" t="s">
        <v>2777</v>
      </c>
      <c r="AF168" s="128"/>
    </row>
    <row r="169" spans="1:32" ht="39.9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27" t="s">
        <v>2794</v>
      </c>
      <c r="AF169" s="128"/>
    </row>
    <row r="170" spans="1:32" ht="39.9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27" t="s">
        <v>2813</v>
      </c>
      <c r="AF170" s="128"/>
    </row>
    <row r="171" spans="1:32" ht="39.9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27" t="s">
        <v>11598</v>
      </c>
      <c r="AF171" s="128"/>
    </row>
    <row r="172" spans="1:32" ht="39.9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27" t="s">
        <v>2845</v>
      </c>
      <c r="AF172" s="128"/>
    </row>
    <row r="173" spans="1:32" ht="39.9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27" t="s">
        <v>2863</v>
      </c>
      <c r="AF173" s="128"/>
    </row>
    <row r="174" spans="1:32" ht="39.9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27" t="s">
        <v>2882</v>
      </c>
      <c r="AF174" s="128"/>
    </row>
    <row r="175" spans="1:32" ht="39.9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27" t="s">
        <v>10984</v>
      </c>
      <c r="AF175" s="128"/>
    </row>
    <row r="176" spans="1:32" ht="39.9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27" t="s">
        <v>2905</v>
      </c>
      <c r="AF176" s="128"/>
    </row>
    <row r="177" spans="1:32" ht="39.9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27" t="s">
        <v>2921</v>
      </c>
      <c r="AF177" s="128"/>
    </row>
    <row r="178" spans="1:32" ht="39.9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27" t="s">
        <v>2937</v>
      </c>
      <c r="AF178" s="128"/>
    </row>
    <row r="179" spans="1:32" ht="39.9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27" t="s">
        <v>2952</v>
      </c>
      <c r="AF179" s="128"/>
    </row>
    <row r="180" spans="1:32" ht="39.9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27" t="s">
        <v>2970</v>
      </c>
      <c r="AF180" s="128"/>
    </row>
    <row r="181" spans="1:32" ht="39.9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27" t="s">
        <v>2986</v>
      </c>
      <c r="AF181" s="128"/>
    </row>
    <row r="182" spans="1:32" ht="39.9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27" t="s">
        <v>3004</v>
      </c>
      <c r="AF182" s="128"/>
    </row>
    <row r="183" spans="1:32" ht="39.9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27" t="s">
        <v>11245</v>
      </c>
      <c r="AF183" s="128"/>
    </row>
    <row r="184" spans="1:32" ht="39.9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27" t="s">
        <v>3031</v>
      </c>
      <c r="AF184" s="128"/>
    </row>
    <row r="185" spans="1:32" ht="39.9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27" t="s">
        <v>3046</v>
      </c>
      <c r="AF185" s="128"/>
    </row>
    <row r="186" spans="1:32" ht="39.9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27" t="s">
        <v>129</v>
      </c>
      <c r="AF186" s="128"/>
    </row>
    <row r="187" spans="1:32" ht="39.9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27" t="s">
        <v>3072</v>
      </c>
      <c r="AF187" s="128"/>
    </row>
    <row r="188" spans="1:32" ht="39.9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27" t="s">
        <v>3089</v>
      </c>
      <c r="AF188" s="128"/>
    </row>
    <row r="189" spans="1:32" ht="39.9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27" t="s">
        <v>3104</v>
      </c>
      <c r="AF189" s="128"/>
    </row>
    <row r="190" spans="1:32" ht="39.9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27" t="s">
        <v>3119</v>
      </c>
      <c r="AF190" s="128"/>
    </row>
    <row r="191" spans="1:32" ht="39.9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27" t="s">
        <v>3136</v>
      </c>
      <c r="AF191" s="128"/>
    </row>
    <row r="192" spans="1:32" ht="39.9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27" t="s">
        <v>3151</v>
      </c>
      <c r="AF192" s="128"/>
    </row>
    <row r="193" spans="1:32" ht="39.9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27" t="s">
        <v>3167</v>
      </c>
      <c r="AF193" s="128"/>
    </row>
    <row r="194" spans="1:32" ht="39.9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27" t="s">
        <v>3186</v>
      </c>
      <c r="AF194" s="128"/>
    </row>
    <row r="195" spans="1:32" ht="39.9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27" t="s">
        <v>3205</v>
      </c>
      <c r="AF195" s="128"/>
    </row>
    <row r="196" spans="1:32" ht="39.9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27" t="s">
        <v>3220</v>
      </c>
      <c r="AF196" s="128"/>
    </row>
    <row r="197" spans="1:32" ht="39.9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27" t="s">
        <v>11621</v>
      </c>
      <c r="AF197" s="128"/>
    </row>
    <row r="198" spans="1:32" ht="39.9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27" t="s">
        <v>3252</v>
      </c>
      <c r="AF198" s="128"/>
    </row>
    <row r="199" spans="1:32" ht="39.9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27" t="s">
        <v>3268</v>
      </c>
      <c r="AF199" s="128"/>
    </row>
    <row r="200" spans="1:32" ht="39.9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27" t="s">
        <v>3285</v>
      </c>
      <c r="AF200" s="128"/>
    </row>
    <row r="201" spans="1:32" ht="39.9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27" t="s">
        <v>129</v>
      </c>
      <c r="AF201" s="128"/>
    </row>
    <row r="202" spans="1:32" ht="39.9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27" t="s">
        <v>3315</v>
      </c>
      <c r="AF202" s="128"/>
    </row>
    <row r="203" spans="1:32" ht="39.9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27" t="s">
        <v>3332</v>
      </c>
      <c r="AF203" s="128"/>
    </row>
    <row r="204" spans="1:32" ht="39.9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27" t="s">
        <v>3350</v>
      </c>
      <c r="AF204" s="128"/>
    </row>
    <row r="205" spans="1:32" ht="39.9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27" t="s">
        <v>3366</v>
      </c>
      <c r="AF205" s="128"/>
    </row>
    <row r="206" spans="1:32" ht="39.9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27" t="s">
        <v>3383</v>
      </c>
      <c r="AF206" s="128"/>
    </row>
    <row r="207" spans="1:32" ht="39.9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27" t="s">
        <v>3403</v>
      </c>
      <c r="AF207" s="128"/>
    </row>
    <row r="208" spans="1:32" ht="39.9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27" t="s">
        <v>3419</v>
      </c>
      <c r="AF208" s="128"/>
    </row>
    <row r="209" spans="1:32" ht="39.9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27" t="s">
        <v>3436</v>
      </c>
      <c r="AF209" s="128"/>
    </row>
    <row r="210" spans="1:32" ht="39.9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27" t="s">
        <v>3451</v>
      </c>
      <c r="AF210" s="128"/>
    </row>
    <row r="211" spans="1:32" ht="39.9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27" t="s">
        <v>3468</v>
      </c>
      <c r="AF211" s="128"/>
    </row>
    <row r="212" spans="1:32" ht="39.9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27" t="s">
        <v>3489</v>
      </c>
      <c r="AF212" s="128"/>
    </row>
    <row r="213" spans="1:32" ht="39.9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27" t="s">
        <v>3507</v>
      </c>
      <c r="AF213" s="128"/>
    </row>
    <row r="214" spans="1:32" ht="39.9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27" t="s">
        <v>11256</v>
      </c>
      <c r="AF214" s="128"/>
    </row>
    <row r="215" spans="1:32" ht="39.9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27" t="s">
        <v>3532</v>
      </c>
      <c r="AF215" s="128"/>
    </row>
    <row r="216" spans="1:32" ht="39.9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27" t="s">
        <v>3547</v>
      </c>
      <c r="AF216" s="128"/>
    </row>
    <row r="217" spans="1:32" ht="39.9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27" t="s">
        <v>3564</v>
      </c>
      <c r="AF217" s="128"/>
    </row>
    <row r="218" spans="1:32" ht="39.9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27" t="s">
        <v>3581</v>
      </c>
      <c r="AF218" s="128"/>
    </row>
    <row r="219" spans="1:32" ht="39.9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27" t="s">
        <v>3603</v>
      </c>
      <c r="AF219" s="128"/>
    </row>
    <row r="220" spans="1:32" ht="39.9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27" t="s">
        <v>3619</v>
      </c>
      <c r="AF220" s="128"/>
    </row>
    <row r="221" spans="1:32" ht="39.9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27" t="s">
        <v>3636</v>
      </c>
      <c r="AF221" s="128"/>
    </row>
    <row r="222" spans="1:32" ht="39.9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27" t="s">
        <v>11642</v>
      </c>
      <c r="AF222" s="128"/>
    </row>
    <row r="223" spans="1:32" ht="39.9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27" t="s">
        <v>3667</v>
      </c>
      <c r="AF223" s="128"/>
    </row>
    <row r="224" spans="1:32" ht="39.9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27" t="s">
        <v>3682</v>
      </c>
      <c r="AF224" s="128"/>
    </row>
    <row r="225" spans="1:32" ht="39.9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27" t="s">
        <v>11645</v>
      </c>
      <c r="AF225" s="128"/>
    </row>
    <row r="226" spans="1:32" ht="39.9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27" t="s">
        <v>3715</v>
      </c>
      <c r="AF226" s="128"/>
    </row>
    <row r="227" spans="1:32" ht="39.9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27" t="s">
        <v>3732</v>
      </c>
      <c r="AF227" s="128"/>
    </row>
    <row r="228" spans="1:32" ht="39.9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27" t="s">
        <v>3751</v>
      </c>
      <c r="AF228" s="128"/>
    </row>
    <row r="229" spans="1:32" ht="39.9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27" t="s">
        <v>129</v>
      </c>
      <c r="AF229" s="128"/>
    </row>
    <row r="230" spans="1:32" ht="39.9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27" t="s">
        <v>3781</v>
      </c>
      <c r="AF230" s="128"/>
    </row>
    <row r="231" spans="1:32" ht="39.9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27" t="s">
        <v>3800</v>
      </c>
      <c r="AF231" s="128"/>
    </row>
    <row r="232" spans="1:32" ht="39.9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27" t="s">
        <v>3816</v>
      </c>
      <c r="AF232" s="128"/>
    </row>
    <row r="233" spans="1:32" ht="39.9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27" t="s">
        <v>3836</v>
      </c>
      <c r="AF233" s="128"/>
    </row>
    <row r="234" spans="1:32" ht="39.9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27" t="s">
        <v>3851</v>
      </c>
      <c r="AF234" s="128"/>
    </row>
    <row r="235" spans="1:32" ht="39.9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27" t="s">
        <v>3865</v>
      </c>
      <c r="AF235" s="128"/>
    </row>
    <row r="236" spans="1:32" ht="39.9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27" t="s">
        <v>11656</v>
      </c>
      <c r="AF236" s="128"/>
    </row>
    <row r="237" spans="1:32" ht="39.9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27" t="s">
        <v>11663</v>
      </c>
      <c r="AF237" s="128"/>
    </row>
    <row r="238" spans="1:32" ht="39.9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27" t="s">
        <v>3907</v>
      </c>
      <c r="AF238" s="128"/>
    </row>
    <row r="239" spans="1:32" ht="39.9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27" t="s">
        <v>3924</v>
      </c>
      <c r="AF239" s="128"/>
    </row>
    <row r="240" spans="1:32" ht="39.9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27" t="s">
        <v>3940</v>
      </c>
      <c r="AF240" s="128"/>
    </row>
    <row r="241" spans="1:32" ht="39.9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27" t="s">
        <v>3958</v>
      </c>
      <c r="AF241" s="128"/>
    </row>
    <row r="242" spans="1:32" ht="39.9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27" t="s">
        <v>3976</v>
      </c>
      <c r="AF242" s="128"/>
    </row>
    <row r="243" spans="1:32" ht="39.9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27" t="s">
        <v>3991</v>
      </c>
      <c r="AF243" s="128"/>
    </row>
    <row r="244" spans="1:32" ht="39.9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27" t="s">
        <v>4006</v>
      </c>
      <c r="AF244" s="128"/>
    </row>
    <row r="245" spans="1:32" ht="39.9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27" t="s">
        <v>4023</v>
      </c>
      <c r="AF245" s="128"/>
    </row>
    <row r="246" spans="1:32" ht="39.9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27" t="s">
        <v>4038</v>
      </c>
      <c r="AF246" s="128"/>
    </row>
    <row r="247" spans="1:32" ht="39.9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27" t="s">
        <v>4054</v>
      </c>
      <c r="AF247" s="128"/>
    </row>
    <row r="248" spans="1:32" ht="39.9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27" t="s">
        <v>4070</v>
      </c>
      <c r="AF248" s="128"/>
    </row>
    <row r="249" spans="1:32" ht="39.9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27" t="s">
        <v>4086</v>
      </c>
      <c r="AF249" s="128"/>
    </row>
    <row r="250" spans="1:32" ht="39.9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27" t="s">
        <v>4103</v>
      </c>
      <c r="AF250" s="128"/>
    </row>
    <row r="251" spans="1:32" ht="39.9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27" t="s">
        <v>4120</v>
      </c>
      <c r="AF251" s="128"/>
    </row>
    <row r="252" spans="1:32" ht="39.9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27" t="s">
        <v>4139</v>
      </c>
      <c r="AF252" s="128"/>
    </row>
    <row r="253" spans="1:32" ht="39.9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27" t="s">
        <v>4156</v>
      </c>
      <c r="AF253" s="128"/>
    </row>
    <row r="254" spans="1:32" ht="39.9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27" t="s">
        <v>4168</v>
      </c>
      <c r="AF254" s="128"/>
    </row>
    <row r="255" spans="1:32" ht="39.9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27" t="s">
        <v>11676</v>
      </c>
      <c r="AF255" s="128"/>
    </row>
    <row r="256" spans="1:32" ht="39.9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27" t="s">
        <v>4197</v>
      </c>
      <c r="AF256" s="128"/>
    </row>
    <row r="257" spans="1:32" ht="39.9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27" t="s">
        <v>11680</v>
      </c>
      <c r="AF257" s="128"/>
    </row>
    <row r="258" spans="1:32" ht="39.9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27" t="s">
        <v>4233</v>
      </c>
      <c r="AF258" s="128"/>
    </row>
    <row r="259" spans="1:32" ht="39.9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27" t="s">
        <v>11017</v>
      </c>
      <c r="AF259" s="128"/>
    </row>
    <row r="260" spans="1:32" ht="39.9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27" t="s">
        <v>4272</v>
      </c>
      <c r="AF260" s="128"/>
    </row>
    <row r="261" spans="1:32" ht="39.9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27" t="s">
        <v>4289</v>
      </c>
      <c r="AF261" s="128"/>
    </row>
    <row r="262" spans="1:32" ht="39.9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27" t="s">
        <v>4305</v>
      </c>
      <c r="AF262" s="128"/>
    </row>
    <row r="263" spans="1:32" ht="39.9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27" t="s">
        <v>4322</v>
      </c>
      <c r="AF263" s="128"/>
    </row>
    <row r="264" spans="1:32" ht="39.9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27" t="s">
        <v>4339</v>
      </c>
      <c r="AF264" s="128"/>
    </row>
    <row r="265" spans="1:32" ht="39.9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27" t="s">
        <v>4359</v>
      </c>
      <c r="AF265" s="128"/>
    </row>
    <row r="266" spans="1:32" ht="39.9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27" t="s">
        <v>4376</v>
      </c>
      <c r="AF266" s="128"/>
    </row>
    <row r="267" spans="1:32" ht="39.9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27" t="s">
        <v>4394</v>
      </c>
      <c r="AF267" s="128"/>
    </row>
    <row r="268" spans="1:32" ht="39.9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27" t="s">
        <v>4413</v>
      </c>
      <c r="AF268" s="128"/>
    </row>
    <row r="269" spans="1:32" ht="39.9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27" t="s">
        <v>4431</v>
      </c>
      <c r="AF269" s="128"/>
    </row>
    <row r="270" spans="1:32" ht="39.9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27" t="s">
        <v>4452</v>
      </c>
      <c r="AF270" s="128"/>
    </row>
    <row r="271" spans="1:32" ht="39.9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27" t="s">
        <v>4468</v>
      </c>
      <c r="AF271" s="128"/>
    </row>
    <row r="272" spans="1:32" ht="39.9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27" t="s">
        <v>4485</v>
      </c>
      <c r="AF272" s="128"/>
    </row>
    <row r="273" spans="1:32" ht="39.9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27" t="s">
        <v>4502</v>
      </c>
      <c r="AF273" s="128"/>
    </row>
    <row r="274" spans="1:32" ht="39.9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27" t="s">
        <v>4519</v>
      </c>
      <c r="AF274" s="128"/>
    </row>
    <row r="275" spans="1:32" ht="39.9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27" t="s">
        <v>4537</v>
      </c>
      <c r="AF275" s="128"/>
    </row>
    <row r="276" spans="1:32" ht="39.9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27" t="s">
        <v>4554</v>
      </c>
      <c r="AF276" s="128"/>
    </row>
    <row r="277" spans="1:32" ht="39.9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27" t="s">
        <v>4572</v>
      </c>
      <c r="AF277" s="128"/>
    </row>
    <row r="278" spans="1:32" ht="39.9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27" t="s">
        <v>11695</v>
      </c>
      <c r="AF278" s="128"/>
    </row>
    <row r="279" spans="1:32" ht="39.9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27" t="s">
        <v>4596</v>
      </c>
      <c r="AF279" s="128"/>
    </row>
    <row r="280" spans="1:32" ht="39.9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27" t="s">
        <v>4613</v>
      </c>
      <c r="AF280" s="128"/>
    </row>
    <row r="281" spans="1:32" ht="39.9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27" t="s">
        <v>4627</v>
      </c>
      <c r="AF281" s="128"/>
    </row>
    <row r="282" spans="1:32" ht="39.9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27" t="s">
        <v>11699</v>
      </c>
      <c r="AF282" s="128"/>
    </row>
    <row r="283" spans="1:32" ht="39.9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27" t="s">
        <v>11031</v>
      </c>
      <c r="AF283" s="128"/>
    </row>
    <row r="284" spans="1:32" ht="39.9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27" t="s">
        <v>4671</v>
      </c>
      <c r="AF284" s="128"/>
    </row>
    <row r="285" spans="1:32" ht="39.9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27" t="s">
        <v>11704</v>
      </c>
      <c r="AF285" s="128"/>
    </row>
    <row r="286" spans="1:32" ht="39.9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27" t="s">
        <v>11715</v>
      </c>
      <c r="AF286" s="128"/>
    </row>
    <row r="287" spans="1:32" ht="39.9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27" t="s">
        <v>11716</v>
      </c>
      <c r="AF287" s="128"/>
    </row>
    <row r="288" spans="1:32" ht="39.9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27" t="s">
        <v>4726</v>
      </c>
      <c r="AF288" s="128"/>
    </row>
    <row r="289" spans="1:32" ht="39.9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27" t="s">
        <v>4741</v>
      </c>
      <c r="AF289" s="128"/>
    </row>
    <row r="290" spans="1:32" ht="39.9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27" t="s">
        <v>4759</v>
      </c>
      <c r="AF290" s="128"/>
    </row>
    <row r="291" spans="1:32" ht="39.9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27" t="s">
        <v>4777</v>
      </c>
      <c r="AF291" s="128"/>
    </row>
    <row r="292" spans="1:32" ht="39.9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27" t="s">
        <v>11274</v>
      </c>
      <c r="AF292" s="128"/>
    </row>
    <row r="293" spans="1:32" ht="39.9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27" t="s">
        <v>4803</v>
      </c>
      <c r="AF293" s="128"/>
    </row>
    <row r="294" spans="1:32" ht="39.9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27" t="s">
        <v>4816</v>
      </c>
      <c r="AF294" s="128"/>
    </row>
    <row r="295" spans="1:32" ht="39.9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27" t="s">
        <v>11736</v>
      </c>
      <c r="AF295" s="128"/>
    </row>
    <row r="296" spans="1:32" ht="39.9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27" t="s">
        <v>11739</v>
      </c>
      <c r="AF296" s="128"/>
    </row>
    <row r="297" spans="1:32" ht="39.9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27" t="s">
        <v>4864</v>
      </c>
      <c r="AF297" s="128"/>
    </row>
    <row r="298" spans="1:32" ht="39.9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27" t="s">
        <v>4879</v>
      </c>
      <c r="AF298" s="128"/>
    </row>
    <row r="299" spans="1:32" ht="39.9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27" t="s">
        <v>4894</v>
      </c>
      <c r="AF299" s="128"/>
    </row>
    <row r="300" spans="1:32" ht="39.9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27" t="s">
        <v>4909</v>
      </c>
      <c r="AF300" s="128"/>
    </row>
    <row r="301" spans="1:32" ht="39.9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27" t="s">
        <v>4925</v>
      </c>
      <c r="AF301" s="128"/>
    </row>
    <row r="302" spans="1:32" ht="39.9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27" t="s">
        <v>4940</v>
      </c>
      <c r="AF302" s="128"/>
    </row>
    <row r="303" spans="1:32" ht="39.9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27" t="s">
        <v>4955</v>
      </c>
      <c r="AF303" s="128"/>
    </row>
    <row r="304" spans="1:32" ht="39.9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27" t="s">
        <v>4968</v>
      </c>
      <c r="AF304" s="128"/>
    </row>
    <row r="305" spans="1:32" ht="39.9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27" t="s">
        <v>4984</v>
      </c>
      <c r="AF305" s="128"/>
    </row>
    <row r="306" spans="1:32" ht="39.9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27" t="s">
        <v>5002</v>
      </c>
      <c r="AF306" s="128"/>
    </row>
    <row r="307" spans="1:32" ht="39.9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27" t="s">
        <v>5020</v>
      </c>
      <c r="AF307" s="128"/>
    </row>
    <row r="308" spans="1:32" ht="39.9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27" t="s">
        <v>11756</v>
      </c>
      <c r="AF308" s="128"/>
    </row>
    <row r="309" spans="1:32" ht="39.9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27" t="s">
        <v>11044</v>
      </c>
      <c r="AF309" s="128"/>
    </row>
    <row r="310" spans="1:32" ht="39.9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27" t="s">
        <v>5070</v>
      </c>
      <c r="AF310" s="128"/>
    </row>
    <row r="311" spans="1:32" ht="39.9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27" t="s">
        <v>5089</v>
      </c>
      <c r="AF311" s="128"/>
    </row>
    <row r="312" spans="1:32" ht="39.9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27" t="s">
        <v>11762</v>
      </c>
      <c r="AF312" s="128"/>
    </row>
    <row r="313" spans="1:32" ht="39.9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27" t="s">
        <v>5123</v>
      </c>
      <c r="AF313" s="128"/>
    </row>
    <row r="314" spans="1:32" ht="39.9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27" t="s">
        <v>5140</v>
      </c>
      <c r="AF314" s="128"/>
    </row>
    <row r="315" spans="1:32" ht="39.9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27" t="s">
        <v>5155</v>
      </c>
      <c r="AF315" s="128"/>
    </row>
    <row r="316" spans="1:32" ht="39.9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27" t="s">
        <v>5171</v>
      </c>
      <c r="AF316" s="128"/>
    </row>
    <row r="317" spans="1:32" ht="39.9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27" t="s">
        <v>11767</v>
      </c>
      <c r="AF317" s="128"/>
    </row>
    <row r="318" spans="1:32" ht="39.9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27" t="s">
        <v>5206</v>
      </c>
      <c r="AF318" s="128"/>
    </row>
    <row r="319" spans="1:32" ht="39.9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27" t="s">
        <v>5220</v>
      </c>
      <c r="AF319" s="128"/>
    </row>
    <row r="320" spans="1:32" ht="39.9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27" t="s">
        <v>5236</v>
      </c>
      <c r="AF320" s="128"/>
    </row>
    <row r="321" spans="1:32" ht="39.9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27" t="s">
        <v>5253</v>
      </c>
      <c r="AF321" s="128"/>
    </row>
    <row r="322" spans="1:32" ht="39.9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27" t="s">
        <v>5271</v>
      </c>
      <c r="AF322" s="128"/>
    </row>
    <row r="323" spans="1:32" ht="39.9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27" t="s">
        <v>5288</v>
      </c>
      <c r="AF323" s="128"/>
    </row>
    <row r="324" spans="1:32" ht="39.9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27" t="s">
        <v>11779</v>
      </c>
      <c r="AF324" s="128"/>
    </row>
    <row r="325" spans="1:32" ht="39.9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27" t="s">
        <v>4948</v>
      </c>
      <c r="AF325" s="128"/>
    </row>
    <row r="326" spans="1:32" ht="39.9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27" t="s">
        <v>5319</v>
      </c>
      <c r="AF326" s="128"/>
    </row>
    <row r="327" spans="1:32" ht="39.9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27" t="s">
        <v>11790</v>
      </c>
      <c r="AF327" s="128"/>
    </row>
    <row r="328" spans="1:32" ht="39.9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27" t="s">
        <v>5341</v>
      </c>
      <c r="AF328" s="128"/>
    </row>
    <row r="329" spans="1:32" ht="39.9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27" t="s">
        <v>5359</v>
      </c>
      <c r="AF329" s="128"/>
    </row>
    <row r="330" spans="1:32" ht="39.9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27" t="s">
        <v>5377</v>
      </c>
      <c r="AF330" s="128"/>
    </row>
    <row r="331" spans="1:32" ht="39.9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27" t="s">
        <v>5393</v>
      </c>
      <c r="AF331" s="128"/>
    </row>
    <row r="332" spans="1:32" ht="39.9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27" t="s">
        <v>5410</v>
      </c>
      <c r="AF332" s="128"/>
    </row>
    <row r="333" spans="1:32" ht="39.9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27" t="s">
        <v>5425</v>
      </c>
      <c r="AF333" s="128"/>
    </row>
    <row r="334" spans="1:32" ht="39.9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27" t="s">
        <v>11287</v>
      </c>
      <c r="AF334" s="128"/>
    </row>
    <row r="335" spans="1:32" ht="39.9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27" t="s">
        <v>5455</v>
      </c>
      <c r="AF335" s="128"/>
    </row>
    <row r="336" spans="1:32" ht="39.9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27" t="s">
        <v>5469</v>
      </c>
      <c r="AF336" s="128"/>
    </row>
    <row r="337" spans="1:32" ht="39.9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27" t="s">
        <v>5485</v>
      </c>
      <c r="AF337" s="128"/>
    </row>
    <row r="338" spans="1:32" ht="39.9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27" t="s">
        <v>5503</v>
      </c>
      <c r="AF338" s="128"/>
    </row>
    <row r="339" spans="1:32" ht="39.9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27" t="s">
        <v>5520</v>
      </c>
      <c r="AF339" s="128"/>
    </row>
    <row r="340" spans="1:32" ht="39.9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27" t="s">
        <v>5536</v>
      </c>
      <c r="AF340" s="128"/>
    </row>
    <row r="341" spans="1:32" ht="39.9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27" t="s">
        <v>11806</v>
      </c>
      <c r="AF341" s="128"/>
    </row>
    <row r="342" spans="1:32" ht="39.9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27" t="s">
        <v>11064</v>
      </c>
      <c r="AF342" s="128"/>
    </row>
    <row r="343" spans="1:32" ht="39.9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27" t="s">
        <v>5573</v>
      </c>
      <c r="AF343" s="128"/>
    </row>
    <row r="344" spans="1:32" ht="39.9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27" t="s">
        <v>5591</v>
      </c>
      <c r="AF344" s="128"/>
    </row>
    <row r="345" spans="1:32" ht="39.9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27" t="s">
        <v>5611</v>
      </c>
      <c r="AF345" s="128"/>
    </row>
    <row r="346" spans="1:32" ht="39.9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27" t="s">
        <v>5631</v>
      </c>
      <c r="AF346" s="128"/>
    </row>
    <row r="347" spans="1:32" ht="39.9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27" t="s">
        <v>5648</v>
      </c>
      <c r="AF347" s="128"/>
    </row>
    <row r="348" spans="1:32" ht="39.9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27" t="s">
        <v>5663</v>
      </c>
      <c r="AF348" s="128"/>
    </row>
    <row r="349" spans="1:32" ht="39.9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27" t="s">
        <v>5680</v>
      </c>
      <c r="AF349" s="128"/>
    </row>
    <row r="350" spans="1:32" ht="39.9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27" t="s">
        <v>11815</v>
      </c>
      <c r="AF350" s="128"/>
    </row>
    <row r="351" spans="1:32" ht="39.9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27" t="s">
        <v>5716</v>
      </c>
      <c r="AF351" s="128"/>
    </row>
    <row r="352" spans="1:32" ht="39.9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27" t="s">
        <v>5732</v>
      </c>
      <c r="AF352" s="128"/>
    </row>
    <row r="353" spans="1:32" ht="39.9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27" t="s">
        <v>5749</v>
      </c>
      <c r="AF353" s="128"/>
    </row>
    <row r="354" spans="1:32" ht="39.9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27" t="s">
        <v>11069</v>
      </c>
      <c r="AF354" s="128"/>
    </row>
    <row r="355" spans="1:32" ht="39.9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27" t="s">
        <v>5778</v>
      </c>
      <c r="AF355" s="128"/>
    </row>
    <row r="356" spans="1:32" ht="39.9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27" t="s">
        <v>5794</v>
      </c>
      <c r="AF356" s="128"/>
    </row>
    <row r="357" spans="1:32" ht="39.9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27" t="s">
        <v>5812</v>
      </c>
      <c r="AF357" s="128"/>
    </row>
    <row r="358" spans="1:32" ht="39.9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27" t="s">
        <v>5832</v>
      </c>
      <c r="AF358" s="128"/>
    </row>
    <row r="359" spans="1:32" ht="39.9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27" t="s">
        <v>5848</v>
      </c>
      <c r="AF359" s="128"/>
    </row>
    <row r="360" spans="1:32" ht="39.9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27" t="s">
        <v>5865</v>
      </c>
      <c r="AF360" s="128"/>
    </row>
    <row r="361" spans="1:32" ht="39.9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27" t="s">
        <v>5882</v>
      </c>
      <c r="AF361" s="128"/>
    </row>
    <row r="362" spans="1:32" ht="39.9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27" t="s">
        <v>5898</v>
      </c>
      <c r="AF362" s="128"/>
    </row>
    <row r="363" spans="1:32" ht="39.9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27" t="s">
        <v>11821</v>
      </c>
      <c r="AF363" s="128"/>
    </row>
    <row r="364" spans="1:32" ht="39.9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27" t="s">
        <v>5929</v>
      </c>
      <c r="AF364" s="128"/>
    </row>
    <row r="365" spans="1:32" ht="39.9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27" t="s">
        <v>5949</v>
      </c>
      <c r="AF365" s="128"/>
    </row>
    <row r="366" spans="1:32" ht="39.9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27" t="s">
        <v>5967</v>
      </c>
      <c r="AF366" s="128"/>
    </row>
    <row r="367" spans="1:32" ht="39.9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27" t="s">
        <v>5985</v>
      </c>
      <c r="AF367" s="128"/>
    </row>
    <row r="368" spans="1:32" ht="39.9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27" t="s">
        <v>6000</v>
      </c>
      <c r="AF368" s="128"/>
    </row>
    <row r="369" spans="1:32" ht="39.9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27" t="s">
        <v>6020</v>
      </c>
      <c r="AF369" s="128"/>
    </row>
    <row r="370" spans="1:32" ht="39.9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27" t="s">
        <v>6033</v>
      </c>
      <c r="AF370" s="128"/>
    </row>
    <row r="371" spans="1:32" ht="39.9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27" t="s">
        <v>6047</v>
      </c>
      <c r="AF371" s="128"/>
    </row>
    <row r="372" spans="1:32" ht="39.9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27" t="s">
        <v>6064</v>
      </c>
      <c r="AF372" s="128"/>
    </row>
    <row r="373" spans="1:32" ht="39.9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27" t="s">
        <v>6077</v>
      </c>
      <c r="AF373" s="128"/>
    </row>
    <row r="374" spans="1:32" ht="39.9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27" t="s">
        <v>6093</v>
      </c>
      <c r="AF374" s="128"/>
    </row>
    <row r="375" spans="1:32" ht="39.9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27" t="s">
        <v>129</v>
      </c>
      <c r="AF375" s="128"/>
    </row>
    <row r="376" spans="1:32" ht="39.9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27" t="s">
        <v>6122</v>
      </c>
      <c r="AF376" s="128"/>
    </row>
    <row r="377" spans="1:32" ht="39.9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27" t="s">
        <v>6139</v>
      </c>
      <c r="AF377" s="128"/>
    </row>
    <row r="378" spans="1:32" ht="39.9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27" t="s">
        <v>6155</v>
      </c>
      <c r="AF378" s="128"/>
    </row>
    <row r="379" spans="1:32" ht="39.9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27" t="s">
        <v>11083</v>
      </c>
      <c r="AF379" s="128"/>
    </row>
    <row r="380" spans="1:32" ht="39.9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27" t="s">
        <v>11849</v>
      </c>
      <c r="AF380" s="128"/>
    </row>
    <row r="381" spans="1:32" ht="39.9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27" t="s">
        <v>11089</v>
      </c>
      <c r="AF381" s="128"/>
    </row>
    <row r="382" spans="1:32" ht="39.9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27" t="s">
        <v>6199</v>
      </c>
      <c r="AF382" s="128"/>
    </row>
    <row r="383" spans="1:32" ht="39.9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27" t="s">
        <v>6217</v>
      </c>
      <c r="AF383" s="128"/>
    </row>
    <row r="384" spans="1:32" ht="39.9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27" t="s">
        <v>6239</v>
      </c>
      <c r="AF384" s="128"/>
    </row>
    <row r="385" spans="1:32" ht="39.9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27" t="s">
        <v>11863</v>
      </c>
      <c r="AF385" s="128"/>
    </row>
    <row r="386" spans="1:32" ht="39.9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27" t="s">
        <v>6270</v>
      </c>
      <c r="AF386" s="128"/>
    </row>
    <row r="387" spans="1:32" ht="39.9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27" t="s">
        <v>6286</v>
      </c>
      <c r="AF387" s="128"/>
    </row>
    <row r="388" spans="1:32" ht="39.9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27" t="s">
        <v>6302</v>
      </c>
      <c r="AF388" s="128"/>
    </row>
    <row r="389" spans="1:32" ht="39.9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27" t="s">
        <v>6319</v>
      </c>
      <c r="AF389" s="128"/>
    </row>
    <row r="390" spans="1:32" ht="39.9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27" t="s">
        <v>6335</v>
      </c>
      <c r="AF390" s="128"/>
    </row>
    <row r="391" spans="1:32" ht="39.9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27" t="s">
        <v>6352</v>
      </c>
      <c r="AF391" s="128"/>
    </row>
    <row r="392" spans="1:32" ht="39.9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27" t="s">
        <v>6368</v>
      </c>
      <c r="AF392" s="128"/>
    </row>
    <row r="393" spans="1:32" ht="39.9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27" t="s">
        <v>6384</v>
      </c>
      <c r="AF393" s="128"/>
    </row>
    <row r="394" spans="1:32" ht="39.9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27" t="s">
        <v>6399</v>
      </c>
      <c r="AF394" s="128"/>
    </row>
    <row r="395" spans="1:32" ht="39.9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27" t="s">
        <v>6416</v>
      </c>
      <c r="AF395" s="128"/>
    </row>
    <row r="396" spans="1:32" ht="39.9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27" t="s">
        <v>6431</v>
      </c>
      <c r="AF396" s="128"/>
    </row>
    <row r="397" spans="1:32" ht="39.9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27" t="s">
        <v>6448</v>
      </c>
      <c r="AF397" s="128"/>
    </row>
    <row r="398" spans="1:32" ht="39.9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27" t="s">
        <v>6465</v>
      </c>
      <c r="AF398" s="128"/>
    </row>
    <row r="399" spans="1:32" ht="39.9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27" t="s">
        <v>6479</v>
      </c>
      <c r="AF399" s="128"/>
    </row>
    <row r="400" spans="1:32" ht="39.9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27" t="s">
        <v>6496</v>
      </c>
      <c r="AF400" s="128"/>
    </row>
    <row r="401" spans="1:32" ht="39.9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27" t="s">
        <v>6513</v>
      </c>
      <c r="AF401" s="128"/>
    </row>
    <row r="402" spans="1:32" ht="39.9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27" t="s">
        <v>11889</v>
      </c>
      <c r="AF402" s="128"/>
    </row>
    <row r="403" spans="1:32" ht="39.9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27" t="s">
        <v>6547</v>
      </c>
      <c r="AF403" s="128"/>
    </row>
    <row r="404" spans="1:32" ht="39.9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27" t="s">
        <v>6565</v>
      </c>
      <c r="AF404" s="128"/>
    </row>
    <row r="405" spans="1:32" ht="39.9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27" t="s">
        <v>6585</v>
      </c>
      <c r="AF405" s="128"/>
    </row>
    <row r="406" spans="1:32" ht="39.9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27" t="s">
        <v>6601</v>
      </c>
      <c r="AF406" s="128"/>
    </row>
    <row r="407" spans="1:32" ht="39.9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27" t="s">
        <v>11892</v>
      </c>
      <c r="AF407" s="128"/>
    </row>
    <row r="408" spans="1:32" ht="39.9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27" t="s">
        <v>6631</v>
      </c>
      <c r="AF408" s="128"/>
    </row>
    <row r="409" spans="1:32" ht="39.9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27" t="s">
        <v>11906</v>
      </c>
      <c r="AF409" s="128"/>
    </row>
    <row r="410" spans="1:32" ht="39.9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27" t="s">
        <v>11910</v>
      </c>
      <c r="AF410" s="128"/>
    </row>
    <row r="411" spans="1:32" ht="39.9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27" t="s">
        <v>11915</v>
      </c>
      <c r="AF411" s="128"/>
    </row>
    <row r="412" spans="1:32" ht="39.9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27" t="s">
        <v>6684</v>
      </c>
      <c r="AF412" s="128"/>
    </row>
    <row r="413" spans="1:32" ht="39.9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27" t="s">
        <v>11925</v>
      </c>
      <c r="AF413" s="128"/>
    </row>
    <row r="414" spans="1:32" ht="39.9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27" t="s">
        <v>6716</v>
      </c>
      <c r="AF414" s="128"/>
    </row>
    <row r="415" spans="1:32" ht="39.9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27" t="s">
        <v>6733</v>
      </c>
      <c r="AF415" s="128"/>
    </row>
    <row r="416" spans="1:32" ht="39.9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27" t="s">
        <v>6748</v>
      </c>
      <c r="AF416" s="128"/>
    </row>
    <row r="417" spans="1:32" ht="39.9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27" t="s">
        <v>6765</v>
      </c>
      <c r="AF417" s="128"/>
    </row>
    <row r="418" spans="1:32" ht="39.9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27" t="s">
        <v>6780</v>
      </c>
      <c r="AF418" s="128"/>
    </row>
    <row r="419" spans="1:32" ht="39.9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27" t="s">
        <v>6797</v>
      </c>
      <c r="AF419" s="128"/>
    </row>
    <row r="420" spans="1:32" ht="39.9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27" t="s">
        <v>6808</v>
      </c>
      <c r="AF420" s="128"/>
    </row>
    <row r="421" spans="1:32" ht="39.9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27" t="s">
        <v>6825</v>
      </c>
      <c r="AF421" s="128"/>
    </row>
    <row r="422" spans="1:32" ht="39.9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27" t="s">
        <v>6841</v>
      </c>
      <c r="AF422" s="128"/>
    </row>
    <row r="423" spans="1:32" ht="39.9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27" t="s">
        <v>6858</v>
      </c>
      <c r="AF423" s="128"/>
    </row>
    <row r="424" spans="1:32" ht="39.9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27" t="s">
        <v>6873</v>
      </c>
      <c r="AF424" s="128"/>
    </row>
    <row r="425" spans="1:32" ht="39.9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27" t="s">
        <v>6890</v>
      </c>
      <c r="AF425" s="128"/>
    </row>
    <row r="426" spans="1:32" ht="39.9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27" t="s">
        <v>6906</v>
      </c>
      <c r="AF426" s="128"/>
    </row>
    <row r="427" spans="1:32" ht="39.9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27" t="s">
        <v>11959</v>
      </c>
      <c r="AF427" s="128"/>
    </row>
    <row r="428" spans="1:32" ht="39.9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27" t="s">
        <v>6931</v>
      </c>
      <c r="AF428" s="128"/>
    </row>
    <row r="429" spans="1:32" ht="39.9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27" t="s">
        <v>6948</v>
      </c>
      <c r="AF429" s="128"/>
    </row>
    <row r="430" spans="1:32" ht="39.9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27" t="s">
        <v>11115</v>
      </c>
      <c r="AF430" s="128"/>
    </row>
    <row r="431" spans="1:32" ht="39.9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27" t="s">
        <v>6978</v>
      </c>
      <c r="AF431" s="128"/>
    </row>
    <row r="432" spans="1:32" ht="39.9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27" t="s">
        <v>6995</v>
      </c>
      <c r="AF432" s="128"/>
    </row>
    <row r="433" spans="1:32" ht="39.9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27" t="s">
        <v>7012</v>
      </c>
      <c r="AF433" s="128"/>
    </row>
    <row r="434" spans="1:32" ht="39.9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27" t="s">
        <v>7029</v>
      </c>
      <c r="AF434" s="128"/>
    </row>
    <row r="435" spans="1:32" ht="39.9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27" t="s">
        <v>11973</v>
      </c>
      <c r="AF435" s="128"/>
    </row>
    <row r="436" spans="1:32" ht="39.9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27" t="s">
        <v>7056</v>
      </c>
      <c r="AF436" s="128"/>
    </row>
    <row r="437" spans="1:32" ht="39.9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27" t="s">
        <v>7072</v>
      </c>
      <c r="AF437" s="128"/>
    </row>
    <row r="438" spans="1:32" ht="39.9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27" t="s">
        <v>7087</v>
      </c>
      <c r="AF438" s="128"/>
    </row>
    <row r="439" spans="1:32" ht="39.9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27" t="s">
        <v>11979</v>
      </c>
      <c r="AF439" s="128"/>
    </row>
    <row r="440" spans="1:32" ht="39.9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27" t="s">
        <v>11118</v>
      </c>
      <c r="AF440" s="128"/>
    </row>
    <row r="441" spans="1:32" ht="39.9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27" t="s">
        <v>7133</v>
      </c>
      <c r="AF441" s="128"/>
    </row>
    <row r="442" spans="1:32" ht="39.9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27" t="s">
        <v>7151</v>
      </c>
      <c r="AF442" s="128"/>
    </row>
    <row r="443" spans="1:32" ht="39.9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27" t="s">
        <v>7167</v>
      </c>
      <c r="AF443" s="128"/>
    </row>
    <row r="444" spans="1:32" ht="39.9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27" t="s">
        <v>7184</v>
      </c>
      <c r="AF444" s="128"/>
    </row>
    <row r="445" spans="1:32" ht="39.9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27" t="s">
        <v>7199</v>
      </c>
      <c r="AF445" s="128"/>
    </row>
    <row r="446" spans="1:32" ht="39.9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27" t="s">
        <v>7210</v>
      </c>
      <c r="AF446" s="128"/>
    </row>
    <row r="447" spans="1:32" ht="39.9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27" t="s">
        <v>7228</v>
      </c>
      <c r="AF447" s="128"/>
    </row>
    <row r="448" spans="1:32" ht="39.9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27" t="s">
        <v>7246</v>
      </c>
      <c r="AF448" s="128"/>
    </row>
    <row r="449" spans="1:32" ht="39.9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27" t="s">
        <v>7265</v>
      </c>
      <c r="AF449" s="128"/>
    </row>
    <row r="450" spans="1:32" ht="39.9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27" t="s">
        <v>7283</v>
      </c>
      <c r="AF450" s="128"/>
    </row>
    <row r="451" spans="1:32" ht="39.9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27" t="s">
        <v>7305</v>
      </c>
      <c r="AF451" s="128"/>
    </row>
    <row r="452" spans="1:32" ht="39.9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27" t="s">
        <v>7322</v>
      </c>
      <c r="AF452" s="128"/>
    </row>
    <row r="453" spans="1:32" ht="39.9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27" t="s">
        <v>7337</v>
      </c>
      <c r="AF453" s="128"/>
    </row>
    <row r="454" spans="1:32" ht="39.9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27" t="s">
        <v>2425</v>
      </c>
      <c r="AF454" s="128"/>
    </row>
    <row r="455" spans="1:32" ht="39.9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27" t="s">
        <v>7361</v>
      </c>
      <c r="AF455" s="128"/>
    </row>
    <row r="456" spans="1:32" ht="39.9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27" t="s">
        <v>7377</v>
      </c>
      <c r="AF456" s="128"/>
    </row>
    <row r="457" spans="1:32" ht="39.9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27" t="s">
        <v>7389</v>
      </c>
      <c r="AF457" s="128"/>
    </row>
    <row r="458" spans="1:32" ht="39.9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27" t="s">
        <v>12008</v>
      </c>
      <c r="AF458" s="128"/>
    </row>
    <row r="459" spans="1:32" ht="39.9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27" t="s">
        <v>11311</v>
      </c>
      <c r="AF459" s="128"/>
    </row>
    <row r="460" spans="1:32" ht="39.9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27" t="s">
        <v>7417</v>
      </c>
      <c r="AF460" s="128"/>
    </row>
    <row r="461" spans="1:32" ht="39.9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27" t="s">
        <v>7434</v>
      </c>
      <c r="AF461" s="128"/>
    </row>
    <row r="462" spans="1:32" ht="39.9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27" t="s">
        <v>7452</v>
      </c>
      <c r="AF462" s="128"/>
    </row>
    <row r="463" spans="1:32" ht="39.9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27" t="s">
        <v>7463</v>
      </c>
      <c r="AF463" s="128"/>
    </row>
    <row r="464" spans="1:32" ht="39.9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27" t="s">
        <v>7478</v>
      </c>
      <c r="AF464" s="128"/>
    </row>
    <row r="465" spans="1:32" ht="39.9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27" t="s">
        <v>7494</v>
      </c>
      <c r="AF465" s="128"/>
    </row>
    <row r="466" spans="1:32" ht="39.9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27" t="s">
        <v>7511</v>
      </c>
      <c r="AF466" s="128"/>
    </row>
    <row r="467" spans="1:32" ht="39.9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27" t="s">
        <v>7527</v>
      </c>
      <c r="AF467" s="128"/>
    </row>
    <row r="468" spans="1:32" ht="39.9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27" t="s">
        <v>7546</v>
      </c>
      <c r="AF468" s="128"/>
    </row>
    <row r="469" spans="1:32" ht="39.9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27" t="s">
        <v>7561</v>
      </c>
      <c r="AF469" s="128"/>
    </row>
    <row r="470" spans="1:32" ht="39.9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27" t="s">
        <v>7577</v>
      </c>
      <c r="AF470" s="128"/>
    </row>
    <row r="471" spans="1:32" ht="39.9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27" t="s">
        <v>7594</v>
      </c>
      <c r="AF471" s="128"/>
    </row>
    <row r="472" spans="1:32" ht="39.9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27" t="s">
        <v>12030</v>
      </c>
      <c r="AF472" s="128"/>
    </row>
    <row r="473" spans="1:32" ht="39.9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27" t="s">
        <v>7622</v>
      </c>
      <c r="AF473" s="128"/>
    </row>
    <row r="474" spans="1:32" ht="39.9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27" t="s">
        <v>7638</v>
      </c>
      <c r="AF474" s="128"/>
    </row>
    <row r="475" spans="1:32" ht="39.9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27" t="s">
        <v>7653</v>
      </c>
      <c r="AF475" s="128"/>
    </row>
    <row r="476" spans="1:32" ht="39.9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27" t="s">
        <v>7669</v>
      </c>
      <c r="AF476" s="128"/>
    </row>
    <row r="477" spans="1:32" ht="39.9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27" t="s">
        <v>7686</v>
      </c>
      <c r="AF477" s="128"/>
    </row>
    <row r="478" spans="1:32" ht="39.9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27" t="s">
        <v>7699</v>
      </c>
      <c r="AF478" s="128"/>
    </row>
    <row r="479" spans="1:32" ht="39.9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27" t="s">
        <v>7716</v>
      </c>
      <c r="AF479" s="128"/>
    </row>
    <row r="480" spans="1:32" ht="39.9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27" t="s">
        <v>7731</v>
      </c>
      <c r="AF480" s="128"/>
    </row>
    <row r="481" spans="1:32" ht="39.9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27" t="s">
        <v>7750</v>
      </c>
      <c r="AF481" s="128"/>
    </row>
    <row r="482" spans="1:32" ht="39.9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27" t="s">
        <v>11130</v>
      </c>
      <c r="AF482" s="128"/>
    </row>
    <row r="483" spans="1:32" ht="39.9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27" t="s">
        <v>7780</v>
      </c>
      <c r="AF483" s="128"/>
    </row>
    <row r="484" spans="1:32" ht="39.9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27" t="s">
        <v>7798</v>
      </c>
      <c r="AF484" s="128"/>
    </row>
    <row r="485" spans="1:32" ht="39.9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27" t="s">
        <v>7815</v>
      </c>
      <c r="AF485" s="128"/>
    </row>
    <row r="486" spans="1:32" ht="39.9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27" t="s">
        <v>7827</v>
      </c>
      <c r="AF486" s="128"/>
    </row>
    <row r="487" spans="1:32" ht="39.9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27" t="s">
        <v>11326</v>
      </c>
      <c r="AF487" s="128"/>
    </row>
    <row r="488" spans="1:32" ht="39.9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27" t="s">
        <v>7859</v>
      </c>
      <c r="AF488" s="128"/>
    </row>
    <row r="489" spans="1:32" ht="39.9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27" t="s">
        <v>7874</v>
      </c>
      <c r="AF489" s="128"/>
    </row>
    <row r="490" spans="1:32" ht="39.9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27" t="s">
        <v>7890</v>
      </c>
      <c r="AF490" s="128"/>
    </row>
    <row r="491" spans="1:32" ht="39.9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27" t="s">
        <v>7907</v>
      </c>
      <c r="AF491" s="128"/>
    </row>
    <row r="492" spans="1:32" ht="39.9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27" t="s">
        <v>12054</v>
      </c>
      <c r="AF492" s="128"/>
    </row>
    <row r="493" spans="1:32" ht="39.9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27" t="s">
        <v>7937</v>
      </c>
      <c r="AF493" s="128"/>
    </row>
    <row r="494" spans="1:32" ht="39.9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27" t="s">
        <v>12057</v>
      </c>
      <c r="AF494" s="128"/>
    </row>
    <row r="495" spans="1:32" ht="39.9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27" t="s">
        <v>7968</v>
      </c>
      <c r="AF495" s="128"/>
    </row>
    <row r="496" spans="1:32" ht="39.9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27" t="s">
        <v>7984</v>
      </c>
      <c r="AF496" s="128"/>
    </row>
    <row r="497" spans="1:32" ht="39.9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27" t="s">
        <v>8000</v>
      </c>
      <c r="AF497" s="128"/>
    </row>
    <row r="498" spans="1:32" ht="39.9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27" t="s">
        <v>8015</v>
      </c>
      <c r="AF498" s="128"/>
    </row>
    <row r="499" spans="1:32" ht="39.9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27" t="s">
        <v>11336</v>
      </c>
      <c r="AF499" s="128"/>
    </row>
    <row r="500" spans="1:32" ht="39.9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27" t="s">
        <v>8038</v>
      </c>
      <c r="AF500" s="128"/>
    </row>
    <row r="501" spans="1:32" ht="39.9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27" t="s">
        <v>8055</v>
      </c>
      <c r="AF501" s="128"/>
    </row>
    <row r="502" spans="1:32" ht="39.9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27" t="s">
        <v>8072</v>
      </c>
      <c r="AF502" s="128"/>
    </row>
    <row r="503" spans="1:32" ht="39.9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27" t="s">
        <v>8088</v>
      </c>
      <c r="AF503" s="128"/>
    </row>
    <row r="504" spans="1:32" ht="39.9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27" t="s">
        <v>8104</v>
      </c>
      <c r="AF504" s="128"/>
    </row>
    <row r="505" spans="1:32" ht="39.9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27" t="s">
        <v>8119</v>
      </c>
      <c r="AF505" s="128"/>
    </row>
    <row r="506" spans="1:32" ht="39.9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27" t="s">
        <v>8134</v>
      </c>
      <c r="AF506" s="128"/>
    </row>
    <row r="507" spans="1:32" ht="39.9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27" t="s">
        <v>8151</v>
      </c>
      <c r="AF507" s="128"/>
    </row>
    <row r="508" spans="1:32" ht="39.9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27" t="s">
        <v>8165</v>
      </c>
      <c r="AF508" s="128"/>
    </row>
    <row r="509" spans="1:32" ht="39.9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27" t="s">
        <v>8182</v>
      </c>
      <c r="AF509" s="128"/>
    </row>
    <row r="510" spans="1:32" ht="39.9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27" t="s">
        <v>8199</v>
      </c>
      <c r="AF510" s="128"/>
    </row>
    <row r="511" spans="1:32" ht="39.9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27" t="s">
        <v>8215</v>
      </c>
      <c r="AF511" s="128"/>
    </row>
    <row r="512" spans="1:32" ht="39.9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27" t="s">
        <v>8231</v>
      </c>
      <c r="AF512" s="128"/>
    </row>
    <row r="513" spans="1:32" ht="39.9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27" t="s">
        <v>8248</v>
      </c>
      <c r="AF513" s="128"/>
    </row>
    <row r="514" spans="1:32" ht="39.9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27" t="s">
        <v>8263</v>
      </c>
      <c r="AF514" s="128"/>
    </row>
    <row r="515" spans="1:32" ht="39.9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27" t="s">
        <v>8279</v>
      </c>
      <c r="AF515" s="128"/>
    </row>
    <row r="516" spans="1:32" ht="39.9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27" t="s">
        <v>8291</v>
      </c>
      <c r="AF516" s="128"/>
    </row>
    <row r="517" spans="1:32" ht="39.9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27" t="s">
        <v>8308</v>
      </c>
      <c r="AF517" s="128"/>
    </row>
    <row r="518" spans="1:32" ht="39.9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27" t="s">
        <v>8323</v>
      </c>
      <c r="AF518" s="128"/>
    </row>
    <row r="519" spans="1:32" ht="39.9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27" t="s">
        <v>8338</v>
      </c>
      <c r="AF519" s="128"/>
    </row>
    <row r="520" spans="1:32" ht="39.9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27" t="s">
        <v>12083</v>
      </c>
      <c r="AF520" s="128"/>
    </row>
    <row r="521" spans="1:32" ht="39.9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27" t="s">
        <v>8370</v>
      </c>
      <c r="AF521" s="128"/>
    </row>
    <row r="522" spans="1:32" ht="39.9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27" t="s">
        <v>8388</v>
      </c>
      <c r="AF522" s="128"/>
    </row>
    <row r="523" spans="1:32" ht="39.9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27" t="s">
        <v>8402</v>
      </c>
      <c r="AF523" s="128"/>
    </row>
    <row r="524" spans="1:32" ht="39.9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27" t="s">
        <v>8418</v>
      </c>
      <c r="AF524" s="128"/>
    </row>
    <row r="525" spans="1:32" ht="39.9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27" t="s">
        <v>8434</v>
      </c>
      <c r="AF525" s="128"/>
    </row>
    <row r="526" spans="1:32" ht="39.9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27" t="s">
        <v>8451</v>
      </c>
      <c r="AF526" s="128"/>
    </row>
    <row r="527" spans="1:32" ht="39.9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27" t="s">
        <v>8467</v>
      </c>
      <c r="AF527" s="128"/>
    </row>
    <row r="528" spans="1:32" ht="39.9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27" t="s">
        <v>8484</v>
      </c>
      <c r="AF528" s="128"/>
    </row>
    <row r="529" spans="1:32" ht="39.9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27" t="s">
        <v>8500</v>
      </c>
      <c r="AF529" s="128"/>
    </row>
    <row r="530" spans="1:32" ht="39.9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27" t="s">
        <v>8517</v>
      </c>
      <c r="AF530" s="128"/>
    </row>
    <row r="531" spans="1:32" ht="39.9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27" t="s">
        <v>8532</v>
      </c>
      <c r="AF531" s="128"/>
    </row>
    <row r="532" spans="1:32" ht="39.9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27" t="s">
        <v>8545</v>
      </c>
      <c r="AF532" s="128"/>
    </row>
    <row r="533" spans="1:32" ht="39.9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27" t="s">
        <v>8561</v>
      </c>
      <c r="AF533" s="128"/>
    </row>
    <row r="534" spans="1:32" ht="39.9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27" t="s">
        <v>8576</v>
      </c>
      <c r="AF534" s="128"/>
    </row>
    <row r="535" spans="1:32" ht="39.9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27" t="s">
        <v>8594</v>
      </c>
      <c r="AF535" s="128"/>
    </row>
    <row r="536" spans="1:32" ht="39.9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27" t="s">
        <v>8610</v>
      </c>
      <c r="AF536" s="128"/>
    </row>
    <row r="537" spans="1:32" ht="39.9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27" t="s">
        <v>8626</v>
      </c>
      <c r="AF537" s="128"/>
    </row>
    <row r="538" spans="1:32" ht="39.9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27" t="s">
        <v>8646</v>
      </c>
      <c r="AF538" s="128"/>
    </row>
    <row r="539" spans="1:32" ht="39.9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27" t="s">
        <v>12105</v>
      </c>
      <c r="AF539" s="128"/>
    </row>
    <row r="540" spans="1:32" ht="39.9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27" t="s">
        <v>8674</v>
      </c>
      <c r="AF540" s="128"/>
    </row>
    <row r="541" spans="1:32" ht="39.9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27" t="s">
        <v>8690</v>
      </c>
      <c r="AF541" s="128"/>
    </row>
    <row r="542" spans="1:32" ht="39.9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27" t="s">
        <v>8703</v>
      </c>
      <c r="AF542" s="128"/>
    </row>
    <row r="543" spans="1:32" ht="39.9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27" t="s">
        <v>8722</v>
      </c>
      <c r="AF543" s="128"/>
    </row>
    <row r="544" spans="1:32" ht="39.9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27" t="s">
        <v>8738</v>
      </c>
      <c r="AF544" s="128"/>
    </row>
    <row r="545" spans="1:32" ht="39.9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27" t="s">
        <v>8755</v>
      </c>
      <c r="AF545" s="128"/>
    </row>
    <row r="546" spans="1:32" ht="39.9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27" t="s">
        <v>8773</v>
      </c>
      <c r="AF546" s="128"/>
    </row>
    <row r="547" spans="1:32" ht="39.9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27" t="s">
        <v>8789</v>
      </c>
      <c r="AF547" s="128"/>
    </row>
    <row r="548" spans="1:32" ht="39.9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27" t="s">
        <v>8803</v>
      </c>
      <c r="AF548" s="128"/>
    </row>
    <row r="549" spans="1:32" ht="39.9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27" t="s">
        <v>8821</v>
      </c>
      <c r="AF549" s="128"/>
    </row>
    <row r="550" spans="1:32" ht="39.9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27" t="s">
        <v>8838</v>
      </c>
      <c r="AF550" s="128"/>
    </row>
    <row r="551" spans="1:32" ht="39.9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27" t="s">
        <v>8854</v>
      </c>
      <c r="AF551" s="128"/>
    </row>
    <row r="552" spans="1:32" ht="39.9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27" t="s">
        <v>6211</v>
      </c>
      <c r="AF552" s="128"/>
    </row>
    <row r="553" spans="1:32" ht="39.9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27" t="s">
        <v>6211</v>
      </c>
      <c r="AF553" s="128"/>
    </row>
    <row r="554" spans="1:32" ht="39.9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27" t="s">
        <v>8878</v>
      </c>
      <c r="AF554" s="128"/>
    </row>
    <row r="555" spans="1:32" ht="39.9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27" t="s">
        <v>8894</v>
      </c>
      <c r="AF555" s="128"/>
    </row>
    <row r="556" spans="1:32" ht="39.9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27" t="s">
        <v>8911</v>
      </c>
      <c r="AF556" s="128"/>
    </row>
    <row r="557" spans="1:32" ht="39.9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27" t="s">
        <v>12116</v>
      </c>
      <c r="AF557" s="128"/>
    </row>
    <row r="558" spans="1:32" ht="39.9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27" t="s">
        <v>8944</v>
      </c>
      <c r="AF558" s="128"/>
    </row>
    <row r="559" spans="1:32" ht="39.9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27" t="s">
        <v>8961</v>
      </c>
      <c r="AF559" s="128"/>
    </row>
    <row r="560" spans="1:32" ht="39.9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27" t="s">
        <v>12126</v>
      </c>
      <c r="AF560" s="128"/>
    </row>
    <row r="561" spans="1:32" ht="39.9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27" t="s">
        <v>8988</v>
      </c>
      <c r="AF561" s="128"/>
    </row>
    <row r="562" spans="1:32" ht="39.9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27" t="s">
        <v>9004</v>
      </c>
      <c r="AF562" s="128"/>
    </row>
    <row r="563" spans="1:32" ht="39.9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27" t="s">
        <v>9020</v>
      </c>
      <c r="AF563" s="128"/>
    </row>
    <row r="564" spans="1:32" ht="39.9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27" t="s">
        <v>9032</v>
      </c>
      <c r="AF564" s="128"/>
    </row>
    <row r="565" spans="1:32" ht="39.9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27" t="s">
        <v>9047</v>
      </c>
      <c r="AF565" s="128"/>
    </row>
    <row r="566" spans="1:32" ht="39.9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27" t="s">
        <v>9064</v>
      </c>
      <c r="AF566" s="128"/>
    </row>
    <row r="567" spans="1:32" ht="39.9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27" t="s">
        <v>9079</v>
      </c>
      <c r="AF567" s="128"/>
    </row>
    <row r="568" spans="1:32" ht="39.9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27" t="s">
        <v>9093</v>
      </c>
      <c r="AF568" s="128"/>
    </row>
    <row r="569" spans="1:32" ht="39.9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27" t="s">
        <v>9109</v>
      </c>
      <c r="AF569" s="128"/>
    </row>
    <row r="570" spans="1:32" ht="39.9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27" t="s">
        <v>9125</v>
      </c>
      <c r="AF570" s="128"/>
    </row>
    <row r="571" spans="1:32" ht="39.9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27" t="s">
        <v>9142</v>
      </c>
      <c r="AF571" s="128"/>
    </row>
    <row r="572" spans="1:32" ht="39.9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27" t="s">
        <v>9158</v>
      </c>
      <c r="AF572" s="128"/>
    </row>
    <row r="573" spans="1:32" ht="39.9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27" t="s">
        <v>12145</v>
      </c>
      <c r="AF573" s="128"/>
    </row>
    <row r="574" spans="1:32" ht="39.9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27" t="s">
        <v>9188</v>
      </c>
      <c r="AF574" s="128"/>
    </row>
    <row r="575" spans="1:32" ht="39.9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27" t="s">
        <v>9205</v>
      </c>
      <c r="AF575" s="128"/>
    </row>
    <row r="576" spans="1:32" ht="39.9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27" t="s">
        <v>9222</v>
      </c>
      <c r="AF576" s="128"/>
    </row>
    <row r="577" spans="1:32" ht="39.9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27" t="s">
        <v>11351</v>
      </c>
      <c r="AF577" s="128"/>
    </row>
    <row r="578" spans="1:32" ht="39.9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27" t="s">
        <v>9254</v>
      </c>
      <c r="AF578" s="128"/>
    </row>
    <row r="579" spans="1:32" ht="39.9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27" t="s">
        <v>9271</v>
      </c>
      <c r="AF579" s="128"/>
    </row>
    <row r="580" spans="1:32" ht="39.9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27" t="s">
        <v>9288</v>
      </c>
      <c r="AF580" s="128"/>
    </row>
    <row r="581" spans="1:32" ht="39.9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27" t="s">
        <v>12147</v>
      </c>
      <c r="AF581" s="128"/>
    </row>
    <row r="582" spans="1:32" ht="39.9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27" t="s">
        <v>9320</v>
      </c>
      <c r="AF582" s="128"/>
    </row>
    <row r="583" spans="1:32" ht="39.9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27" t="s">
        <v>9334</v>
      </c>
      <c r="AF583" s="128"/>
    </row>
    <row r="584" spans="1:32" ht="39.9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27" t="s">
        <v>9349</v>
      </c>
      <c r="AF584" s="128"/>
    </row>
    <row r="585" spans="1:32" ht="39.9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27" t="s">
        <v>9365</v>
      </c>
      <c r="AF585" s="128"/>
    </row>
    <row r="586" spans="1:32" ht="39.9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27" t="s">
        <v>9381</v>
      </c>
      <c r="AF586" s="128"/>
    </row>
    <row r="587" spans="1:32" ht="39.9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27" t="s">
        <v>9395</v>
      </c>
      <c r="AF587" s="128"/>
    </row>
    <row r="588" spans="1:32" ht="39.9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27" t="s">
        <v>9410</v>
      </c>
      <c r="AF588" s="128"/>
    </row>
    <row r="589" spans="1:32" ht="39.9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27" t="s">
        <v>9425</v>
      </c>
      <c r="AF589" s="128"/>
    </row>
    <row r="590" spans="1:32" ht="39.9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27" t="s">
        <v>9441</v>
      </c>
      <c r="AF590" s="128"/>
    </row>
    <row r="591" spans="1:32" ht="39.9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27" t="s">
        <v>9458</v>
      </c>
      <c r="AF591" s="128"/>
    </row>
    <row r="592" spans="1:32" ht="39.9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27" t="s">
        <v>9474</v>
      </c>
      <c r="AF592" s="128"/>
    </row>
    <row r="593" spans="1:32" ht="39.9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27" t="s">
        <v>9492</v>
      </c>
      <c r="AF593" s="128"/>
    </row>
    <row r="594" spans="1:32" ht="39.9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27" t="s">
        <v>9509</v>
      </c>
      <c r="AF594" s="128"/>
    </row>
    <row r="595" spans="1:32" ht="39.9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27" t="s">
        <v>9525</v>
      </c>
      <c r="AF595" s="128"/>
    </row>
    <row r="596" spans="1:32" ht="39.9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27" t="s">
        <v>9542</v>
      </c>
      <c r="AF596" s="128"/>
    </row>
    <row r="597" spans="1:32" ht="39.9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27" t="s">
        <v>9557</v>
      </c>
      <c r="AF597" s="128"/>
    </row>
    <row r="598" spans="1:32" ht="39.9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27" t="s">
        <v>9567</v>
      </c>
      <c r="AF598" s="128"/>
    </row>
    <row r="599" spans="1:32" ht="39.9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27" t="s">
        <v>11358</v>
      </c>
      <c r="AF599" s="128"/>
    </row>
    <row r="600" spans="1:32" ht="39.9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27" t="s">
        <v>9598</v>
      </c>
      <c r="AF600" s="128"/>
    </row>
    <row r="601" spans="1:32" ht="39.9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27" t="s">
        <v>9615</v>
      </c>
      <c r="AF601" s="128"/>
    </row>
    <row r="602" spans="1:32" ht="39.9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27" t="s">
        <v>9632</v>
      </c>
      <c r="AF602" s="128"/>
    </row>
    <row r="603" spans="1:32" ht="39.9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27" t="s">
        <v>9649</v>
      </c>
      <c r="AF603" s="128"/>
    </row>
    <row r="604" spans="1:32" ht="39.9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27" t="s">
        <v>9665</v>
      </c>
      <c r="AF604" s="128"/>
    </row>
    <row r="605" spans="1:32" ht="39.9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27" t="s">
        <v>12183</v>
      </c>
      <c r="AF605" s="128"/>
    </row>
    <row r="606" spans="1:32" ht="39.9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27" t="s">
        <v>9694</v>
      </c>
      <c r="AF606" s="128"/>
    </row>
    <row r="607" spans="1:32" ht="39.9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27" t="s">
        <v>9711</v>
      </c>
      <c r="AF607" s="128"/>
    </row>
    <row r="608" spans="1:32" ht="39.9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27" t="s">
        <v>9730</v>
      </c>
      <c r="AF608" s="128"/>
    </row>
    <row r="609" spans="1:32" ht="39.9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27" t="s">
        <v>11364</v>
      </c>
      <c r="AF609" s="128"/>
    </row>
    <row r="610" spans="1:32" ht="39.9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27" t="s">
        <v>9756</v>
      </c>
      <c r="AF610" s="128"/>
    </row>
    <row r="611" spans="1:32" ht="39.9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27" t="s">
        <v>9770</v>
      </c>
      <c r="AF611" s="128"/>
    </row>
    <row r="612" spans="1:32" ht="39.9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27" t="s">
        <v>12190</v>
      </c>
      <c r="AF612" s="128"/>
    </row>
    <row r="613" spans="1:32" ht="39.9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27" t="s">
        <v>9799</v>
      </c>
      <c r="AF613" s="128"/>
    </row>
    <row r="614" spans="1:32" ht="39.9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27" t="s">
        <v>9816</v>
      </c>
      <c r="AF614" s="128"/>
    </row>
    <row r="615" spans="1:32" ht="39.9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27" t="s">
        <v>9830</v>
      </c>
      <c r="AF615" s="128"/>
    </row>
    <row r="616" spans="1:32" ht="39.9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27" t="s">
        <v>9846</v>
      </c>
      <c r="AF616" s="128"/>
    </row>
    <row r="617" spans="1:32" ht="39.9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27" t="s">
        <v>9863</v>
      </c>
      <c r="AF617" s="128"/>
    </row>
    <row r="618" spans="1:32" ht="39.9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27" t="s">
        <v>9878</v>
      </c>
      <c r="AF618" s="128"/>
    </row>
    <row r="619" spans="1:32" ht="39.9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27" t="s">
        <v>9896</v>
      </c>
      <c r="AF619" s="128"/>
    </row>
    <row r="620" spans="1:32" ht="39.9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27" t="s">
        <v>9912</v>
      </c>
      <c r="AF620" s="128"/>
    </row>
    <row r="621" spans="1:32" ht="39.9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27" t="s">
        <v>9929</v>
      </c>
      <c r="AF621" s="128"/>
    </row>
    <row r="622" spans="1:32" ht="39.9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27" t="s">
        <v>9945</v>
      </c>
      <c r="AF622" s="128"/>
    </row>
    <row r="623" spans="1:32" ht="39.9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27" t="s">
        <v>9963</v>
      </c>
      <c r="AF623" s="128"/>
    </row>
    <row r="624" spans="1:32" ht="39.9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27" t="s">
        <v>9979</v>
      </c>
      <c r="AF624" s="128"/>
    </row>
    <row r="625" spans="1:32" ht="39.9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27" t="s">
        <v>9995</v>
      </c>
      <c r="AF625" s="128"/>
    </row>
    <row r="626" spans="1:32" ht="39.9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27" t="s">
        <v>10013</v>
      </c>
      <c r="AF626" s="128"/>
    </row>
    <row r="627" spans="1:32" ht="39.9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27" t="s">
        <v>10029</v>
      </c>
      <c r="AF627" s="128"/>
    </row>
    <row r="628" spans="1:32" ht="39.9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27" t="s">
        <v>10043</v>
      </c>
      <c r="AF628" s="128"/>
    </row>
    <row r="629" spans="1:32" ht="39.9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27" t="s">
        <v>10058</v>
      </c>
      <c r="AF629" s="128"/>
    </row>
    <row r="630" spans="1:32" ht="39.9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27" t="s">
        <v>10074</v>
      </c>
      <c r="AF630" s="128"/>
    </row>
    <row r="631" spans="1:32" ht="39.9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27" t="s">
        <v>10091</v>
      </c>
      <c r="AF631" s="128"/>
    </row>
    <row r="632" spans="1:32" ht="39.9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27" t="s">
        <v>10109</v>
      </c>
      <c r="AF632" s="128"/>
    </row>
    <row r="633" spans="1:32" ht="39.9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27" t="s">
        <v>10125</v>
      </c>
      <c r="AF633" s="128"/>
    </row>
    <row r="634" spans="1:32" ht="39.9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27" t="s">
        <v>10141</v>
      </c>
      <c r="AF634" s="128"/>
    </row>
    <row r="635" spans="1:32" ht="39.9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27" t="s">
        <v>10158</v>
      </c>
      <c r="AF635" s="128"/>
    </row>
    <row r="636" spans="1:32" ht="39.9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27" t="s">
        <v>10175</v>
      </c>
      <c r="AF636" s="128"/>
    </row>
    <row r="637" spans="1:32" ht="39.9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27" t="s">
        <v>10188</v>
      </c>
      <c r="AF637" s="128"/>
    </row>
    <row r="638" spans="1:32" ht="39.9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27" t="s">
        <v>10207</v>
      </c>
      <c r="AF638" s="128"/>
    </row>
    <row r="639" spans="1:32" ht="39.9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27" t="s">
        <v>10223</v>
      </c>
      <c r="AF639" s="128"/>
    </row>
    <row r="640" spans="1:32" ht="39.9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27" t="s">
        <v>12211</v>
      </c>
      <c r="AF640" s="128"/>
    </row>
    <row r="641" spans="1:32" ht="39.9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27" t="s">
        <v>10250</v>
      </c>
      <c r="AF641" s="128"/>
    </row>
    <row r="642" spans="1:32" ht="39.9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27" t="s">
        <v>11182</v>
      </c>
      <c r="AF642" s="128"/>
    </row>
    <row r="643" spans="1:32" ht="39.9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27" t="s">
        <v>10274</v>
      </c>
      <c r="AF643" s="128"/>
    </row>
    <row r="644" spans="1:32" ht="39.9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27" t="s">
        <v>10291</v>
      </c>
      <c r="AF644" s="128"/>
    </row>
    <row r="645" spans="1:32" ht="39.9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27" t="s">
        <v>10308</v>
      </c>
      <c r="AF645" s="128"/>
    </row>
    <row r="646" spans="1:32" ht="39.9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27" t="s">
        <v>12218</v>
      </c>
      <c r="AF646" s="128"/>
    </row>
    <row r="647" spans="1:32" ht="39.9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27" t="s">
        <v>10337</v>
      </c>
      <c r="AF647" s="128"/>
    </row>
    <row r="648" spans="1:32" ht="39.9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27" t="s">
        <v>10353</v>
      </c>
      <c r="AF648" s="128"/>
    </row>
    <row r="649" spans="1:32" ht="39.9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27" t="s">
        <v>10369</v>
      </c>
      <c r="AF649" s="128"/>
    </row>
    <row r="650" spans="1:32" ht="39.9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27" t="s">
        <v>10386</v>
      </c>
      <c r="AF650" s="128"/>
    </row>
    <row r="651" spans="1:32" ht="39.9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27" t="s">
        <v>12224</v>
      </c>
      <c r="AF651" s="128"/>
    </row>
    <row r="652" spans="1:32" ht="39.9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27" t="s">
        <v>12225</v>
      </c>
      <c r="AF652" s="128"/>
    </row>
    <row r="653" spans="1:32" ht="39.9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27" t="s">
        <v>10433</v>
      </c>
      <c r="AF653" s="128"/>
    </row>
    <row r="654" spans="1:32" ht="39.9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27" t="s">
        <v>12227</v>
      </c>
      <c r="AF654" s="128"/>
    </row>
    <row r="655" spans="1:32" ht="39.9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27" t="s">
        <v>12229</v>
      </c>
      <c r="AF655" s="128"/>
    </row>
    <row r="656" spans="1:32" ht="39.9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27" t="s">
        <v>12230</v>
      </c>
      <c r="AF656" s="128"/>
    </row>
    <row r="657" spans="1:32" ht="39.9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27" t="s">
        <v>10499</v>
      </c>
      <c r="AF657" s="128"/>
    </row>
    <row r="658" spans="1:32" ht="39.9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27" t="s">
        <v>10514</v>
      </c>
      <c r="AF658" s="128"/>
    </row>
    <row r="659" spans="1:32" ht="39.9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27" t="s">
        <v>10530</v>
      </c>
      <c r="AF659" s="128"/>
    </row>
    <row r="660" spans="1:32" ht="39.9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27" t="s">
        <v>10544</v>
      </c>
      <c r="AF660" s="128"/>
    </row>
    <row r="661" spans="1:32" ht="39.9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27" t="s">
        <v>10560</v>
      </c>
      <c r="AF661" s="128"/>
    </row>
    <row r="662" spans="1:32" ht="39.9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27" t="s">
        <v>10578</v>
      </c>
      <c r="AF662" s="128"/>
    </row>
    <row r="663" spans="1:32" ht="39.9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27" t="s">
        <v>10595</v>
      </c>
      <c r="AF663" s="128"/>
    </row>
    <row r="664" spans="1:32" ht="39.9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27" t="s">
        <v>10614</v>
      </c>
      <c r="AF664" s="128"/>
    </row>
    <row r="665" spans="1:32" ht="39.9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27" t="s">
        <v>10630</v>
      </c>
      <c r="AF665" s="128"/>
    </row>
    <row r="666" spans="1:32" ht="39.9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27" t="s">
        <v>10645</v>
      </c>
      <c r="AF666" s="128"/>
    </row>
    <row r="667" spans="1:32" ht="39.9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27" t="s">
        <v>10658</v>
      </c>
      <c r="AF667" s="128"/>
    </row>
    <row r="668" spans="1:32" ht="39.9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27" t="s">
        <v>10674</v>
      </c>
      <c r="AF668" s="128"/>
    </row>
    <row r="669" spans="1:32" ht="39.9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27" t="s">
        <v>10692</v>
      </c>
      <c r="AF669" s="128"/>
    </row>
    <row r="670" spans="1:32" ht="39.9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27" t="s">
        <v>10708</v>
      </c>
      <c r="AF670" s="128"/>
    </row>
    <row r="671" spans="1:32" ht="39.9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27" t="s">
        <v>10723</v>
      </c>
      <c r="AF671" s="128"/>
    </row>
    <row r="672" spans="1:32" ht="39.9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27" t="s">
        <v>129</v>
      </c>
      <c r="AF672" s="128"/>
    </row>
    <row r="673" spans="1:32" ht="39.9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27" t="s">
        <v>10750</v>
      </c>
      <c r="AF673" s="128"/>
    </row>
    <row r="674" spans="1:32" ht="39.9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27" t="s">
        <v>10765</v>
      </c>
      <c r="AF674" s="128"/>
    </row>
    <row r="675" spans="1:32" ht="39.9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27" t="s">
        <v>129</v>
      </c>
      <c r="AF675" s="128"/>
    </row>
    <row r="676" spans="1:32" ht="39.9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27" t="s">
        <v>129</v>
      </c>
      <c r="AF676" s="128"/>
    </row>
    <row r="677" spans="1:32" ht="39.9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27" t="s">
        <v>129</v>
      </c>
      <c r="AF677" s="128"/>
    </row>
    <row r="678" spans="1:32" ht="39.9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27" t="s">
        <v>129</v>
      </c>
      <c r="AF678" s="128"/>
    </row>
    <row r="679" spans="1:32" ht="39.9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27" t="s">
        <v>129</v>
      </c>
      <c r="AF679" s="128"/>
    </row>
    <row r="680" spans="1:32" ht="39.9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27" t="s">
        <v>129</v>
      </c>
      <c r="AF680" s="128"/>
    </row>
    <row r="681" spans="1:32" ht="39.9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27" t="s">
        <v>129</v>
      </c>
      <c r="AF681" s="128"/>
    </row>
    <row r="682" spans="1:32" ht="39.9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27" t="s">
        <v>6869</v>
      </c>
      <c r="AF682" s="128"/>
    </row>
    <row r="683" spans="1:32" ht="39.9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27" t="s">
        <v>129</v>
      </c>
      <c r="AF683" s="128"/>
    </row>
    <row r="684" spans="1:32" ht="39.9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27" t="s">
        <v>10844</v>
      </c>
      <c r="AF684" s="128"/>
    </row>
    <row r="685" spans="1:32" ht="39.9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27" t="s">
        <v>12239</v>
      </c>
      <c r="AF685" s="128"/>
    </row>
    <row r="686" spans="1:32" ht="39.9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27" t="s">
        <v>129</v>
      </c>
      <c r="AF686" s="128"/>
    </row>
    <row r="687" spans="1:32" ht="39.9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27" t="s">
        <v>129</v>
      </c>
      <c r="AF687" s="128"/>
    </row>
    <row r="688" spans="1:32" ht="39.9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27" t="s">
        <v>129</v>
      </c>
      <c r="AF688" s="128"/>
    </row>
    <row r="689" spans="1:32" ht="39.9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27" t="s">
        <v>129</v>
      </c>
      <c r="AF689" s="128"/>
    </row>
    <row r="690" spans="1:32" ht="39.9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27" t="s">
        <v>11208</v>
      </c>
      <c r="AF690" s="128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2022-10-03T17:03:22Z</dcterms:modified>
</cp:coreProperties>
</file>