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ofia.sanchez\Documents\PEMS\2020\7.JULIO\"/>
    </mc:Choice>
  </mc:AlternateContent>
  <bookViews>
    <workbookView xWindow="0" yWindow="0" windowWidth="20490" windowHeight="5955"/>
  </bookViews>
  <sheets>
    <sheet name="ÍNDICE" sheetId="2" r:id="rId1"/>
    <sheet name="Privado" sheetId="5" r:id="rId2"/>
    <sheet name="Popular y Solidario" sheetId="7" r:id="rId3"/>
  </sheets>
  <definedNames>
    <definedName name="_xlnm.Print_Area" localSheetId="2">'Popular y Solidario'!$B$2:$CQ$23</definedName>
    <definedName name="_xlnm.Print_Area" localSheetId="1">Privado!$B$2:$BP$30</definedName>
  </definedNames>
  <calcPr calcId="152511"/>
</workbook>
</file>

<file path=xl/calcChain.xml><?xml version="1.0" encoding="utf-8"?>
<calcChain xmlns="http://schemas.openxmlformats.org/spreadsheetml/2006/main">
  <c r="CR11" i="5" l="1"/>
  <c r="CQ21" i="5"/>
  <c r="CQ20" i="5"/>
  <c r="CQ19" i="5"/>
  <c r="CQ16" i="5"/>
  <c r="CQ15" i="5"/>
  <c r="CQ14" i="5"/>
  <c r="CQ13" i="5"/>
  <c r="CQ11" i="5"/>
  <c r="CS21" i="5"/>
  <c r="CS20" i="5"/>
  <c r="CS19" i="5"/>
  <c r="CS16" i="5"/>
  <c r="CS15" i="5"/>
  <c r="CS14" i="5"/>
  <c r="CS13" i="5"/>
  <c r="CS11" i="5"/>
  <c r="CQ55" i="5" l="1"/>
  <c r="CQ52" i="5"/>
  <c r="CQ51" i="5"/>
  <c r="CQ50" i="5"/>
  <c r="CQ48" i="5"/>
  <c r="CQ47" i="5"/>
  <c r="CQ45" i="5"/>
  <c r="CQ44" i="5"/>
  <c r="CQ42" i="5"/>
  <c r="CQ41" i="5"/>
  <c r="CP39" i="5"/>
  <c r="CQ39" i="5" s="1"/>
  <c r="CO39" i="5"/>
  <c r="CO56" i="5"/>
  <c r="CN56" i="5"/>
  <c r="CP55" i="5"/>
  <c r="CO55" i="5"/>
  <c r="CN55" i="5"/>
  <c r="CP54" i="5"/>
  <c r="CQ54" i="5" s="1"/>
  <c r="CO54" i="5"/>
  <c r="CN54" i="5"/>
  <c r="CO53" i="5"/>
  <c r="CN53" i="5"/>
  <c r="CP52" i="5"/>
  <c r="CO52" i="5"/>
  <c r="CN52" i="5"/>
  <c r="CP51" i="5"/>
  <c r="CO51" i="5"/>
  <c r="CN51" i="5"/>
  <c r="CP50" i="5"/>
  <c r="CO50" i="5"/>
  <c r="CN50" i="5"/>
  <c r="CP49" i="5"/>
  <c r="CQ49" i="5" s="1"/>
  <c r="CO49" i="5"/>
  <c r="CN49" i="5"/>
  <c r="CO46" i="5"/>
  <c r="CN46" i="5"/>
  <c r="CP45" i="5"/>
  <c r="CO45" i="5"/>
  <c r="CN45" i="5"/>
  <c r="CP44" i="5"/>
  <c r="CO44" i="5"/>
  <c r="CN44" i="5"/>
  <c r="CO43" i="5"/>
  <c r="CN43" i="5"/>
  <c r="CP42" i="5"/>
  <c r="CO42" i="5"/>
  <c r="CN42" i="5"/>
  <c r="CP41" i="5"/>
  <c r="CO41" i="5"/>
  <c r="CN41" i="5"/>
  <c r="CP40" i="5"/>
  <c r="CQ40" i="5" s="1"/>
  <c r="CO40" i="5"/>
  <c r="CN40" i="5"/>
  <c r="CN39" i="5"/>
  <c r="CO21" i="5"/>
  <c r="CO15" i="5"/>
  <c r="CM55" i="5" l="1"/>
  <c r="CM54" i="5"/>
  <c r="CM52" i="5"/>
  <c r="CM51" i="5"/>
  <c r="CM50" i="5"/>
  <c r="CM49" i="5"/>
  <c r="CM45" i="5"/>
  <c r="CM44" i="5"/>
  <c r="CM42" i="5"/>
  <c r="CM41" i="5"/>
  <c r="CM40" i="5"/>
  <c r="CM39" i="5"/>
  <c r="CN21" i="5" l="1"/>
  <c r="CN15" i="5"/>
  <c r="CL55" i="5" l="1"/>
  <c r="CL54" i="5"/>
  <c r="CL52" i="5"/>
  <c r="CL51" i="5"/>
  <c r="CL50" i="5"/>
  <c r="CT11" i="5"/>
  <c r="CL49" i="5"/>
  <c r="CL45" i="5"/>
  <c r="CL44" i="5"/>
  <c r="CL42" i="5"/>
  <c r="CL41" i="5"/>
  <c r="CL40" i="5"/>
  <c r="CL39" i="5"/>
  <c r="CM21" i="5" l="1"/>
  <c r="CM15" i="5"/>
  <c r="CM56" i="5" l="1"/>
  <c r="CL21" i="5"/>
  <c r="CM46" i="5" s="1"/>
  <c r="CL15" i="5"/>
  <c r="CM43" i="5" s="1"/>
  <c r="CL53" i="5" l="1"/>
  <c r="CL56" i="5"/>
  <c r="CK55" i="5"/>
  <c r="CJ55" i="5"/>
  <c r="CK54" i="5"/>
  <c r="CJ54" i="5"/>
  <c r="CK52" i="5"/>
  <c r="CJ52" i="5"/>
  <c r="CK51" i="5"/>
  <c r="CJ51" i="5"/>
  <c r="CK50" i="5"/>
  <c r="CJ50" i="5"/>
  <c r="CK49" i="5"/>
  <c r="CJ49" i="5"/>
  <c r="CK45" i="5"/>
  <c r="CJ45" i="5"/>
  <c r="CK44" i="5"/>
  <c r="CJ44" i="5"/>
  <c r="CK42" i="5"/>
  <c r="CJ42" i="5"/>
  <c r="CK41" i="5"/>
  <c r="CJ41" i="5"/>
  <c r="CK40" i="5"/>
  <c r="CJ40" i="5"/>
  <c r="CK39" i="5"/>
  <c r="CJ39" i="5"/>
  <c r="CP21" i="5"/>
  <c r="CK21" i="5"/>
  <c r="CL46" i="5" s="1"/>
  <c r="CJ21" i="5"/>
  <c r="CK15" i="5"/>
  <c r="CL43" i="5" s="1"/>
  <c r="CP56" i="5" l="1"/>
  <c r="CQ56" i="5" s="1"/>
  <c r="CP46" i="5"/>
  <c r="CQ46" i="5" s="1"/>
  <c r="CK46" i="5"/>
  <c r="CP15" i="5"/>
  <c r="CP53" i="5" l="1"/>
  <c r="CQ53" i="5" s="1"/>
  <c r="CP43" i="5"/>
  <c r="CQ43" i="5" s="1"/>
  <c r="CI55" i="5"/>
  <c r="CH55" i="5"/>
  <c r="CG55" i="5"/>
  <c r="CI54" i="5"/>
  <c r="CH54" i="5"/>
  <c r="CG54" i="5"/>
  <c r="CI52" i="5"/>
  <c r="CH52" i="5"/>
  <c r="CG52" i="5"/>
  <c r="CI51" i="5"/>
  <c r="CH51" i="5"/>
  <c r="CG51" i="5"/>
  <c r="CI50" i="5"/>
  <c r="CH50" i="5"/>
  <c r="CG50" i="5"/>
  <c r="CI49" i="5"/>
  <c r="CH49" i="5"/>
  <c r="CG49" i="5"/>
  <c r="CI45" i="5"/>
  <c r="CH45" i="5"/>
  <c r="CG45" i="5"/>
  <c r="CI44" i="5"/>
  <c r="CH44" i="5"/>
  <c r="CG44" i="5"/>
  <c r="CI42" i="5"/>
  <c r="CH42" i="5"/>
  <c r="CG42" i="5"/>
  <c r="CI41" i="5"/>
  <c r="CH41" i="5"/>
  <c r="CG41" i="5"/>
  <c r="CI40" i="5"/>
  <c r="CH40" i="5"/>
  <c r="CG40" i="5"/>
  <c r="CI39" i="5"/>
  <c r="CH39" i="5"/>
  <c r="CG39" i="5"/>
  <c r="CI21" i="5"/>
  <c r="CJ46" i="5" s="1"/>
  <c r="CI17" i="5"/>
  <c r="CI15" i="5"/>
  <c r="CH21" i="5" l="1"/>
  <c r="CH17" i="5"/>
  <c r="CH15" i="5"/>
  <c r="CI46" i="5" l="1"/>
  <c r="CI43" i="5"/>
  <c r="CF55" i="5"/>
  <c r="CF54" i="5"/>
  <c r="CF52" i="5"/>
  <c r="CF51" i="5"/>
  <c r="CF50" i="5"/>
  <c r="CF49" i="5"/>
  <c r="CF45" i="5"/>
  <c r="CF44" i="5"/>
  <c r="CF42" i="5"/>
  <c r="CF41" i="5"/>
  <c r="CF40" i="5"/>
  <c r="CF39" i="5"/>
  <c r="CG21" i="5"/>
  <c r="CG17" i="5"/>
  <c r="CG15" i="5"/>
  <c r="CH46" i="5" l="1"/>
  <c r="CH43" i="5"/>
  <c r="CF21" i="5"/>
  <c r="CG46" i="5" s="1"/>
  <c r="CJ17" i="5"/>
  <c r="CF17" i="5"/>
  <c r="CE17" i="5"/>
  <c r="CD17" i="5"/>
  <c r="CE55" i="5"/>
  <c r="CD55" i="5"/>
  <c r="CC55" i="5"/>
  <c r="CB55" i="5"/>
  <c r="CA55" i="5"/>
  <c r="CE54" i="5"/>
  <c r="CD54" i="5"/>
  <c r="CC54" i="5"/>
  <c r="CB54" i="5"/>
  <c r="CA54" i="5"/>
  <c r="CE52" i="5"/>
  <c r="CC52" i="5"/>
  <c r="CB52" i="5"/>
  <c r="CA52" i="5"/>
  <c r="CE51" i="5"/>
  <c r="CC51" i="5"/>
  <c r="CB51" i="5"/>
  <c r="CA51" i="5"/>
  <c r="CE50" i="5"/>
  <c r="CC50" i="5"/>
  <c r="CB50" i="5"/>
  <c r="CA50" i="5"/>
  <c r="CE49" i="5"/>
  <c r="CC49" i="5"/>
  <c r="CB49" i="5"/>
  <c r="CA49" i="5"/>
  <c r="CE45" i="5"/>
  <c r="CD45" i="5"/>
  <c r="CC45" i="5"/>
  <c r="CB45" i="5"/>
  <c r="CA45" i="5"/>
  <c r="CE44" i="5"/>
  <c r="CD44" i="5"/>
  <c r="CC44" i="5"/>
  <c r="CB44" i="5"/>
  <c r="CA44" i="5"/>
  <c r="CE42" i="5"/>
  <c r="CD42" i="5"/>
  <c r="CC42" i="5"/>
  <c r="CB42" i="5"/>
  <c r="CA42" i="5"/>
  <c r="CE41" i="5"/>
  <c r="CD41" i="5"/>
  <c r="CC41" i="5"/>
  <c r="CB41" i="5"/>
  <c r="CA41" i="5"/>
  <c r="CE40" i="5"/>
  <c r="CD40" i="5"/>
  <c r="CC40" i="5"/>
  <c r="CB40" i="5"/>
  <c r="CA40" i="5"/>
  <c r="CE39" i="5"/>
  <c r="CD39" i="5"/>
  <c r="CC39" i="5"/>
  <c r="CB39" i="5"/>
  <c r="CA39" i="5"/>
  <c r="CJ15" i="5" l="1"/>
  <c r="CF15" i="5"/>
  <c r="CG43" i="5" s="1"/>
  <c r="CE15" i="5"/>
  <c r="CD15" i="5"/>
  <c r="CC15" i="5"/>
  <c r="CE21" i="5"/>
  <c r="CF46" i="5" s="1"/>
  <c r="CD21" i="5"/>
  <c r="CK43" i="5" l="1"/>
  <c r="CJ43" i="5"/>
  <c r="CF43" i="5"/>
  <c r="CE46" i="5"/>
  <c r="CD43" i="5"/>
  <c r="CE43" i="5"/>
  <c r="CC21" i="5"/>
  <c r="CD46" i="5" s="1"/>
  <c r="CC17" i="5"/>
  <c r="CB21" i="5" l="1"/>
  <c r="CB17" i="5"/>
  <c r="CB15" i="5"/>
  <c r="CC46" i="5" l="1"/>
  <c r="CC43" i="5"/>
  <c r="BZ55" i="5"/>
  <c r="CT20" i="5" s="1"/>
  <c r="BY55" i="5"/>
  <c r="BZ54" i="5"/>
  <c r="CT19" i="5" s="1"/>
  <c r="BY54" i="5"/>
  <c r="BZ52" i="5"/>
  <c r="BY52" i="5"/>
  <c r="BZ51" i="5"/>
  <c r="BY51" i="5"/>
  <c r="BZ50" i="5"/>
  <c r="BY50" i="5"/>
  <c r="BZ49" i="5"/>
  <c r="BY49" i="5"/>
  <c r="BZ45" i="5"/>
  <c r="BY45" i="5"/>
  <c r="BZ44" i="5"/>
  <c r="BY44" i="5"/>
  <c r="BZ42" i="5"/>
  <c r="BY42" i="5"/>
  <c r="BZ41" i="5"/>
  <c r="BY41" i="5"/>
  <c r="BZ40" i="5"/>
  <c r="BY40" i="5"/>
  <c r="BZ39" i="5"/>
  <c r="BY39" i="5"/>
  <c r="CA21" i="5"/>
  <c r="CA17" i="5"/>
  <c r="CA15" i="5"/>
  <c r="CM53" i="5" s="1"/>
  <c r="CB43" i="5" l="1"/>
  <c r="CB46" i="5"/>
  <c r="BZ17" i="5"/>
  <c r="BY17" i="5"/>
  <c r="BZ21" i="5" l="1"/>
  <c r="BZ15" i="5"/>
  <c r="CA43" i="5" l="1"/>
  <c r="CA46" i="5"/>
  <c r="BX55" i="5"/>
  <c r="BX54" i="5"/>
  <c r="BX52" i="5"/>
  <c r="BX51" i="5"/>
  <c r="BX50" i="5"/>
  <c r="BX49" i="5"/>
  <c r="BX45" i="5"/>
  <c r="BX44" i="5"/>
  <c r="BX42" i="5"/>
  <c r="BX41" i="5"/>
  <c r="BX40" i="5"/>
  <c r="BX39" i="5"/>
  <c r="BY21" i="5" l="1"/>
  <c r="CK56" i="5" s="1"/>
  <c r="BX21" i="5"/>
  <c r="CJ56" i="5" s="1"/>
  <c r="BW21" i="5"/>
  <c r="CI56" i="5" s="1"/>
  <c r="BY15" i="5"/>
  <c r="CK53" i="5" s="1"/>
  <c r="BX15" i="5"/>
  <c r="CJ53" i="5" s="1"/>
  <c r="BW15" i="5"/>
  <c r="CI53" i="5" s="1"/>
  <c r="BZ46" i="5" l="1"/>
  <c r="BY46" i="5"/>
  <c r="BY43" i="5"/>
  <c r="BZ43" i="5"/>
  <c r="BX46" i="5"/>
  <c r="BX43" i="5"/>
  <c r="BX17" i="5" l="1"/>
  <c r="BW17" i="5"/>
  <c r="BW55" i="5" l="1"/>
  <c r="BV55" i="5"/>
  <c r="BU55" i="5"/>
  <c r="BW54" i="5"/>
  <c r="BV54" i="5"/>
  <c r="BU54" i="5"/>
  <c r="BW52" i="5"/>
  <c r="BV52" i="5"/>
  <c r="BU52" i="5"/>
  <c r="BW51" i="5"/>
  <c r="BV51" i="5"/>
  <c r="BU51" i="5"/>
  <c r="BW50" i="5"/>
  <c r="BV50" i="5"/>
  <c r="BU50" i="5"/>
  <c r="BW49" i="5"/>
  <c r="BV49" i="5"/>
  <c r="BU49" i="5"/>
  <c r="BW45" i="5"/>
  <c r="BV45" i="5"/>
  <c r="BU45" i="5"/>
  <c r="BW44" i="5"/>
  <c r="BV44" i="5"/>
  <c r="BU44" i="5"/>
  <c r="BW42" i="5"/>
  <c r="BV42" i="5"/>
  <c r="BU42" i="5"/>
  <c r="BW41" i="5"/>
  <c r="BV41" i="5"/>
  <c r="BU41" i="5"/>
  <c r="BW40" i="5"/>
  <c r="BV40" i="5"/>
  <c r="BU40" i="5"/>
  <c r="BW39" i="5"/>
  <c r="BV39" i="5"/>
  <c r="BU39" i="5"/>
  <c r="BV21" i="5"/>
  <c r="CH56" i="5" s="1"/>
  <c r="BV17" i="5"/>
  <c r="BV15" i="5"/>
  <c r="CH53" i="5" s="1"/>
  <c r="BT55" i="5" l="1"/>
  <c r="BS55" i="5"/>
  <c r="BR55" i="5"/>
  <c r="BQ55" i="5"/>
  <c r="BP55" i="5"/>
  <c r="BO55" i="5"/>
  <c r="BN55" i="5"/>
  <c r="BM55" i="5"/>
  <c r="BT54" i="5"/>
  <c r="BS54" i="5"/>
  <c r="BR54" i="5"/>
  <c r="BQ54" i="5"/>
  <c r="BP54" i="5"/>
  <c r="BO54" i="5"/>
  <c r="BN54" i="5"/>
  <c r="BM54" i="5"/>
  <c r="BT52" i="5"/>
  <c r="BS52" i="5"/>
  <c r="BQ52" i="5"/>
  <c r="BP52" i="5"/>
  <c r="BO52" i="5"/>
  <c r="BN52" i="5"/>
  <c r="BM52" i="5"/>
  <c r="BT51" i="5"/>
  <c r="BS51" i="5"/>
  <c r="BQ51" i="5"/>
  <c r="BP51" i="5"/>
  <c r="BO51" i="5"/>
  <c r="BN51" i="5"/>
  <c r="BM51" i="5"/>
  <c r="BT50" i="5"/>
  <c r="BS50" i="5"/>
  <c r="BQ50" i="5"/>
  <c r="BP50" i="5"/>
  <c r="BO50" i="5"/>
  <c r="BN50" i="5"/>
  <c r="BM50" i="5"/>
  <c r="BT49" i="5"/>
  <c r="BS49" i="5"/>
  <c r="BQ49" i="5"/>
  <c r="BP49" i="5"/>
  <c r="BO49" i="5"/>
  <c r="BN49" i="5"/>
  <c r="BM49" i="5"/>
  <c r="BT45" i="5"/>
  <c r="BS45" i="5"/>
  <c r="BR45" i="5"/>
  <c r="BQ45" i="5"/>
  <c r="BP45" i="5"/>
  <c r="BO45" i="5"/>
  <c r="BN45" i="5"/>
  <c r="BM45" i="5"/>
  <c r="BT44" i="5"/>
  <c r="BS44" i="5"/>
  <c r="BR44" i="5"/>
  <c r="BQ44" i="5"/>
  <c r="BP44" i="5"/>
  <c r="BO44" i="5"/>
  <c r="BN44" i="5"/>
  <c r="BM44" i="5"/>
  <c r="BT42" i="5"/>
  <c r="BQ42" i="5"/>
  <c r="BP42" i="5"/>
  <c r="BO42" i="5"/>
  <c r="BN42" i="5"/>
  <c r="BM42" i="5"/>
  <c r="BT41" i="5"/>
  <c r="BQ41" i="5"/>
  <c r="BP41" i="5"/>
  <c r="BO41" i="5"/>
  <c r="BN41" i="5"/>
  <c r="BM41" i="5"/>
  <c r="BT40" i="5"/>
  <c r="BQ40" i="5"/>
  <c r="BP40" i="5"/>
  <c r="BO40" i="5"/>
  <c r="BN40" i="5"/>
  <c r="BM40" i="5"/>
  <c r="BT39" i="5"/>
  <c r="BQ39" i="5"/>
  <c r="BP39" i="5"/>
  <c r="BO39" i="5"/>
  <c r="BN39" i="5"/>
  <c r="BM39" i="5"/>
  <c r="CR20" i="5" l="1"/>
  <c r="CR19" i="5"/>
  <c r="BU21" i="5"/>
  <c r="CG56" i="5" s="1"/>
  <c r="BT21" i="5"/>
  <c r="CF56" i="5" s="1"/>
  <c r="BS21" i="5"/>
  <c r="CE56" i="5" s="1"/>
  <c r="BR21" i="5"/>
  <c r="CD56" i="5" s="1"/>
  <c r="BU46" i="5" l="1"/>
  <c r="BV46" i="5"/>
  <c r="BW46" i="5"/>
  <c r="BS46" i="5"/>
  <c r="BT46" i="5"/>
  <c r="BU15" i="5" l="1"/>
  <c r="CG53" i="5" s="1"/>
  <c r="BT15" i="5"/>
  <c r="CF53" i="5" s="1"/>
  <c r="BS15" i="5"/>
  <c r="CE53" i="5" s="1"/>
  <c r="BU17" i="5"/>
  <c r="BT17" i="5"/>
  <c r="BS17" i="5"/>
  <c r="BU43" i="5" l="1"/>
  <c r="BV43" i="5"/>
  <c r="BW43" i="5"/>
  <c r="BT43" i="5"/>
  <c r="BQ21" i="5"/>
  <c r="CC56" i="5" s="1"/>
  <c r="BP21" i="5"/>
  <c r="CB56" i="5" s="1"/>
  <c r="BO21" i="5"/>
  <c r="CA56" i="5" s="1"/>
  <c r="BN21" i="5"/>
  <c r="BZ56" i="5" s="1"/>
  <c r="BM21" i="5"/>
  <c r="BY56" i="5" s="1"/>
  <c r="BL21" i="5"/>
  <c r="BX56" i="5" s="1"/>
  <c r="BK21" i="5"/>
  <c r="BW56" i="5" s="1"/>
  <c r="BQ46" i="5" l="1"/>
  <c r="BR46" i="5"/>
  <c r="BP46" i="5"/>
  <c r="BM46" i="5"/>
  <c r="BN46" i="5"/>
  <c r="BO46" i="5"/>
  <c r="BR16" i="5"/>
  <c r="CD51" i="5" s="1"/>
  <c r="CT16" i="5" s="1"/>
  <c r="CR21" i="5" l="1"/>
  <c r="BR51" i="5"/>
  <c r="BS41" i="5"/>
  <c r="BR41" i="5"/>
  <c r="CR16" i="5" s="1"/>
  <c r="BR14" i="5" l="1"/>
  <c r="CD52" i="5" s="1"/>
  <c r="CT14" i="5" s="1"/>
  <c r="BR13" i="5"/>
  <c r="CD50" i="5" s="1"/>
  <c r="CT13" i="5" s="1"/>
  <c r="BR11" i="5"/>
  <c r="CD49" i="5" s="1"/>
  <c r="BR50" i="5" l="1"/>
  <c r="BR40" i="5"/>
  <c r="CR13" i="5" s="1"/>
  <c r="BS40" i="5"/>
  <c r="BR15" i="5"/>
  <c r="BR52" i="5"/>
  <c r="BR42" i="5"/>
  <c r="BS42" i="5"/>
  <c r="BR49" i="5"/>
  <c r="BR39" i="5"/>
  <c r="BS39" i="5"/>
  <c r="BR17" i="5"/>
  <c r="BS43" i="5" l="1"/>
  <c r="CD53" i="5"/>
  <c r="CR14" i="5"/>
  <c r="BL55" i="5" l="1"/>
  <c r="BL54" i="5"/>
  <c r="BL52" i="5"/>
  <c r="BL51" i="5"/>
  <c r="BL50" i="5"/>
  <c r="BL49" i="5"/>
  <c r="BL46" i="5"/>
  <c r="BL45" i="5"/>
  <c r="BL44" i="5"/>
  <c r="BL42" i="5"/>
  <c r="BL41" i="5"/>
  <c r="BL40" i="5"/>
  <c r="BL39" i="5"/>
  <c r="BQ17" i="5"/>
  <c r="BP17" i="5"/>
  <c r="BO17" i="5"/>
  <c r="BN17" i="5"/>
  <c r="BM17" i="5"/>
  <c r="BL17" i="5"/>
  <c r="BK17" i="5"/>
  <c r="BJ17" i="5"/>
  <c r="BI17" i="5"/>
  <c r="BQ15" i="5"/>
  <c r="CC53" i="5" s="1"/>
  <c r="BP15" i="5"/>
  <c r="CB53" i="5" s="1"/>
  <c r="BO15" i="5"/>
  <c r="CA53" i="5" s="1"/>
  <c r="BN15" i="5"/>
  <c r="BZ53" i="5" s="1"/>
  <c r="BM15" i="5"/>
  <c r="BY53" i="5" s="1"/>
  <c r="BL15" i="5"/>
  <c r="BX53" i="5" s="1"/>
  <c r="BK15" i="5"/>
  <c r="BL43" i="5" l="1"/>
  <c r="BW53" i="5"/>
  <c r="BQ43" i="5"/>
  <c r="BR43" i="5"/>
  <c r="BM43" i="5"/>
  <c r="BN43" i="5"/>
  <c r="BO43" i="5"/>
  <c r="BP43" i="5"/>
  <c r="BK55" i="5"/>
  <c r="BK54" i="5"/>
  <c r="BK52" i="5"/>
  <c r="BK51" i="5"/>
  <c r="BK50" i="5"/>
  <c r="BK49" i="5"/>
  <c r="BK45" i="5"/>
  <c r="BK44" i="5"/>
  <c r="BK42" i="5"/>
  <c r="BK41" i="5"/>
  <c r="BK40" i="5"/>
  <c r="BK39" i="5"/>
  <c r="CR15" i="5" l="1"/>
  <c r="BJ55" i="5"/>
  <c r="BJ54" i="5"/>
  <c r="BJ52" i="5"/>
  <c r="BJ51" i="5"/>
  <c r="BJ50" i="5"/>
  <c r="BJ49" i="5"/>
  <c r="BJ45" i="5"/>
  <c r="BJ44" i="5"/>
  <c r="BJ42" i="5"/>
  <c r="BJ41" i="5"/>
  <c r="BJ40" i="5"/>
  <c r="BJ39" i="5"/>
  <c r="BJ21" i="5" l="1"/>
  <c r="BV56" i="5" s="1"/>
  <c r="BJ15" i="5"/>
  <c r="BV53" i="5" s="1"/>
  <c r="BK46" i="5" l="1"/>
  <c r="BK43" i="5"/>
  <c r="BI55" i="5"/>
  <c r="BI54" i="5"/>
  <c r="BI52" i="5"/>
  <c r="BI51" i="5"/>
  <c r="BI50" i="5"/>
  <c r="BI49" i="5"/>
  <c r="BI45" i="5"/>
  <c r="BI44" i="5"/>
  <c r="BI42" i="5"/>
  <c r="BI41" i="5"/>
  <c r="BI40" i="5"/>
  <c r="BI39" i="5"/>
  <c r="BI21" i="5"/>
  <c r="BU56" i="5" s="1"/>
  <c r="CT21" i="5" s="1"/>
  <c r="BI15" i="5"/>
  <c r="BU53" i="5" s="1"/>
  <c r="CT15" i="5" s="1"/>
  <c r="BJ43" i="5" l="1"/>
  <c r="BJ46" i="5"/>
  <c r="BH55" i="5" l="1"/>
  <c r="BG55" i="5"/>
  <c r="BF55" i="5"/>
  <c r="BH54" i="5"/>
  <c r="BG54" i="5"/>
  <c r="BF54" i="5"/>
  <c r="BH52" i="5"/>
  <c r="BG52" i="5"/>
  <c r="BF52" i="5"/>
  <c r="BH51" i="5"/>
  <c r="BG51" i="5"/>
  <c r="BF51" i="5"/>
  <c r="BH50" i="5"/>
  <c r="BG50" i="5"/>
  <c r="BF50" i="5"/>
  <c r="BH49" i="5"/>
  <c r="BG49" i="5"/>
  <c r="BF49" i="5"/>
  <c r="BH45" i="5"/>
  <c r="BG45" i="5"/>
  <c r="BF45" i="5"/>
  <c r="BH44" i="5"/>
  <c r="BG44" i="5"/>
  <c r="BF44" i="5"/>
  <c r="BH42" i="5"/>
  <c r="BG42" i="5"/>
  <c r="BF42" i="5"/>
  <c r="BH41" i="5"/>
  <c r="BG41" i="5"/>
  <c r="BF41" i="5"/>
  <c r="BH40" i="5"/>
  <c r="BG40" i="5"/>
  <c r="BF40" i="5"/>
  <c r="BH39" i="5"/>
  <c r="BG39" i="5"/>
  <c r="BF39" i="5"/>
  <c r="BH21" i="5"/>
  <c r="BH17" i="5"/>
  <c r="BH15" i="5"/>
  <c r="BI46" i="5" l="1"/>
  <c r="BT56" i="5"/>
  <c r="BI43" i="5"/>
  <c r="BT53" i="5"/>
  <c r="BG21" i="5" l="1"/>
  <c r="BS56" i="5" s="1"/>
  <c r="BG17" i="5"/>
  <c r="BG15" i="5"/>
  <c r="BS53" i="5" s="1"/>
  <c r="BH43" i="5" l="1"/>
  <c r="BH46" i="5"/>
  <c r="BE55" i="5"/>
  <c r="BE54" i="5"/>
  <c r="BE52" i="5"/>
  <c r="BE51" i="5"/>
  <c r="BE50" i="5"/>
  <c r="BE49" i="5"/>
  <c r="BE45" i="5"/>
  <c r="BE44" i="5"/>
  <c r="BE42" i="5"/>
  <c r="BE41" i="5"/>
  <c r="BE40" i="5"/>
  <c r="BE39" i="5"/>
  <c r="BF21" i="5"/>
  <c r="BR56" i="5" s="1"/>
  <c r="BF17" i="5"/>
  <c r="BF15" i="5"/>
  <c r="BR53" i="5" s="1"/>
  <c r="BG46" i="5" l="1"/>
  <c r="BG43" i="5"/>
  <c r="BA50" i="5"/>
  <c r="BD55" i="5"/>
  <c r="BC55" i="5"/>
  <c r="BB55" i="5"/>
  <c r="BA55" i="5"/>
  <c r="AZ55" i="5"/>
  <c r="BD54" i="5"/>
  <c r="BC54" i="5"/>
  <c r="BB54" i="5"/>
  <c r="BA54" i="5"/>
  <c r="AZ54" i="5"/>
  <c r="BD52" i="5"/>
  <c r="BC52" i="5"/>
  <c r="BB52" i="5"/>
  <c r="BA52" i="5"/>
  <c r="AZ52" i="5"/>
  <c r="BD51" i="5"/>
  <c r="BC51" i="5"/>
  <c r="BB51" i="5"/>
  <c r="BA51" i="5"/>
  <c r="AZ51" i="5"/>
  <c r="BD50" i="5"/>
  <c r="BC50" i="5"/>
  <c r="BB50" i="5"/>
  <c r="AZ50" i="5"/>
  <c r="BD49" i="5"/>
  <c r="BC49" i="5"/>
  <c r="BB49" i="5"/>
  <c r="BA49" i="5"/>
  <c r="AZ49" i="5"/>
  <c r="BD45" i="5"/>
  <c r="BC45" i="5"/>
  <c r="BB45" i="5"/>
  <c r="BA45" i="5"/>
  <c r="AZ45" i="5"/>
  <c r="BD44" i="5"/>
  <c r="BC44" i="5"/>
  <c r="BB44" i="5"/>
  <c r="BA44" i="5"/>
  <c r="AZ44" i="5"/>
  <c r="BD42" i="5"/>
  <c r="BC42" i="5"/>
  <c r="BB42" i="5"/>
  <c r="BA42" i="5"/>
  <c r="AZ42" i="5"/>
  <c r="BD41" i="5"/>
  <c r="BC41" i="5"/>
  <c r="BB41" i="5"/>
  <c r="BA41" i="5"/>
  <c r="AZ41" i="5"/>
  <c r="BD40" i="5"/>
  <c r="BC40" i="5"/>
  <c r="BB40" i="5"/>
  <c r="BA40" i="5"/>
  <c r="AZ40" i="5"/>
  <c r="BD39" i="5"/>
  <c r="BC39" i="5"/>
  <c r="BB39" i="5"/>
  <c r="BA39" i="5"/>
  <c r="AZ39" i="5"/>
  <c r="AY45" i="5"/>
  <c r="AY44" i="5"/>
  <c r="AY42" i="5"/>
  <c r="AY41" i="5"/>
  <c r="AY40" i="5"/>
  <c r="AY39" i="5"/>
  <c r="AX39" i="5" l="1"/>
  <c r="AW39" i="5"/>
  <c r="AV39" i="5"/>
  <c r="AU39" i="5"/>
  <c r="BE21" i="5" l="1"/>
  <c r="BQ56" i="5" s="1"/>
  <c r="BE17" i="5"/>
  <c r="BE15" i="5"/>
  <c r="BQ53" i="5" s="1"/>
  <c r="BF46" i="5" l="1"/>
  <c r="BF43" i="5"/>
  <c r="BD21" i="5" l="1"/>
  <c r="BP56" i="5" s="1"/>
  <c r="BD17" i="5"/>
  <c r="BD15" i="5"/>
  <c r="BP53" i="5" s="1"/>
  <c r="BE46" i="5" l="1"/>
  <c r="BE43" i="5"/>
  <c r="BC21" i="5" l="1"/>
  <c r="BO56" i="5" s="1"/>
  <c r="BC17" i="5"/>
  <c r="BC15" i="5"/>
  <c r="BO53" i="5" s="1"/>
  <c r="BD43" i="5" l="1"/>
  <c r="BD46" i="5"/>
  <c r="BB21" i="5" l="1"/>
  <c r="BN56" i="5" s="1"/>
  <c r="BB17" i="5"/>
  <c r="BB15" i="5"/>
  <c r="BN53" i="5" s="1"/>
  <c r="BC46" i="5" l="1"/>
  <c r="BC43" i="5"/>
  <c r="BA21" i="5"/>
  <c r="BM56" i="5" s="1"/>
  <c r="BA17" i="5"/>
  <c r="BA15" i="5"/>
  <c r="BM53" i="5" s="1"/>
  <c r="BB43" i="5" l="1"/>
  <c r="BB46" i="5"/>
  <c r="AY55" i="5"/>
  <c r="AY54" i="5"/>
  <c r="AY52" i="5"/>
  <c r="AY51" i="5"/>
  <c r="AY50" i="5"/>
  <c r="AY49" i="5"/>
  <c r="AZ21" i="5"/>
  <c r="BL56" i="5" s="1"/>
  <c r="AZ17" i="5"/>
  <c r="AZ15" i="5"/>
  <c r="BL53" i="5" s="1"/>
  <c r="BA46" i="5" l="1"/>
  <c r="BA43" i="5"/>
  <c r="AX55" i="5"/>
  <c r="AX54" i="5"/>
  <c r="AX52" i="5"/>
  <c r="AX51" i="5"/>
  <c r="AX50" i="5"/>
  <c r="AX49" i="5"/>
  <c r="AX45" i="5"/>
  <c r="AX44" i="5"/>
  <c r="AX42" i="5"/>
  <c r="AX41" i="5"/>
  <c r="AX40" i="5"/>
  <c r="AY21" i="5"/>
  <c r="BK56" i="5" s="1"/>
  <c r="AY17" i="5"/>
  <c r="AY15" i="5"/>
  <c r="BK53" i="5" s="1"/>
  <c r="AZ46" i="5" l="1"/>
  <c r="AZ43" i="5"/>
  <c r="AW55" i="5"/>
  <c r="AV55" i="5"/>
  <c r="AW54" i="5"/>
  <c r="AV54" i="5"/>
  <c r="AW52" i="5"/>
  <c r="AV52" i="5"/>
  <c r="AW51" i="5"/>
  <c r="AV51" i="5"/>
  <c r="AW50" i="5"/>
  <c r="AV50" i="5"/>
  <c r="AW49" i="5"/>
  <c r="AV49" i="5"/>
  <c r="AW45" i="5"/>
  <c r="AV45" i="5"/>
  <c r="AW44" i="5"/>
  <c r="AV44" i="5"/>
  <c r="AW42" i="5"/>
  <c r="AV42" i="5"/>
  <c r="AW41" i="5"/>
  <c r="AV41" i="5"/>
  <c r="AW40" i="5"/>
  <c r="AV40" i="5"/>
  <c r="AX21" i="5"/>
  <c r="AX17" i="5"/>
  <c r="AX15" i="5"/>
  <c r="BJ53" i="5" s="1"/>
  <c r="AY46" i="5" l="1"/>
  <c r="BJ56" i="5"/>
  <c r="AY43" i="5"/>
  <c r="AW21" i="5"/>
  <c r="AW17" i="5"/>
  <c r="AW15" i="5"/>
  <c r="BI53" i="5" s="1"/>
  <c r="AX46" i="5" l="1"/>
  <c r="BI56" i="5"/>
  <c r="AX43" i="5"/>
  <c r="AV21" i="5"/>
  <c r="BH56" i="5" s="1"/>
  <c r="AV17" i="5"/>
  <c r="AV15" i="5"/>
  <c r="BH53" i="5" s="1"/>
  <c r="AW46" i="5" l="1"/>
  <c r="AW43" i="5"/>
  <c r="AU55" i="5"/>
  <c r="AT55" i="5"/>
  <c r="AU54" i="5"/>
  <c r="AT54" i="5"/>
  <c r="AU52" i="5"/>
  <c r="AT52" i="5"/>
  <c r="AU51" i="5"/>
  <c r="AT51" i="5"/>
  <c r="AU50" i="5"/>
  <c r="AT50" i="5"/>
  <c r="AU49" i="5"/>
  <c r="AT49" i="5"/>
  <c r="AU45" i="5"/>
  <c r="AT45" i="5"/>
  <c r="AU44" i="5"/>
  <c r="AT44" i="5"/>
  <c r="AU42" i="5"/>
  <c r="AT42" i="5"/>
  <c r="AU41" i="5"/>
  <c r="AT41" i="5"/>
  <c r="AU40" i="5"/>
  <c r="AT40" i="5"/>
  <c r="AT39" i="5"/>
  <c r="AU21" i="5"/>
  <c r="BG56" i="5" s="1"/>
  <c r="AU17" i="5"/>
  <c r="AU15" i="5"/>
  <c r="AV43" i="5" l="1"/>
  <c r="BG53" i="5"/>
  <c r="AV46" i="5"/>
  <c r="AP49" i="5"/>
  <c r="AT15" i="5" l="1"/>
  <c r="BF53" i="5" s="1"/>
  <c r="AT17" i="5"/>
  <c r="AT21" i="5"/>
  <c r="BF56" i="5" s="1"/>
  <c r="AU46" i="5" l="1"/>
  <c r="AU43" i="5"/>
  <c r="AS55" i="5" l="1"/>
  <c r="AS54" i="5"/>
  <c r="AS52" i="5"/>
  <c r="AS51" i="5"/>
  <c r="AS50" i="5"/>
  <c r="AS49" i="5"/>
  <c r="AS45" i="5"/>
  <c r="AS44" i="5"/>
  <c r="AS42" i="5"/>
  <c r="AS41" i="5"/>
  <c r="AS40" i="5"/>
  <c r="AS39" i="5"/>
  <c r="AS17" i="5"/>
  <c r="AS21" i="5"/>
  <c r="BE56" i="5" s="1"/>
  <c r="AS15" i="5"/>
  <c r="BE53" i="5" s="1"/>
  <c r="AT43" i="5" l="1"/>
  <c r="AT46" i="5"/>
  <c r="AR21" i="5" l="1"/>
  <c r="BD56" i="5" s="1"/>
  <c r="AR17" i="5"/>
  <c r="AR15" i="5"/>
  <c r="BD53" i="5" s="1"/>
  <c r="AR55" i="5"/>
  <c r="AQ55" i="5"/>
  <c r="AR54" i="5"/>
  <c r="AQ54" i="5"/>
  <c r="AR52" i="5"/>
  <c r="AQ52" i="5"/>
  <c r="AR51" i="5"/>
  <c r="AQ51" i="5"/>
  <c r="AR50" i="5"/>
  <c r="AQ50" i="5"/>
  <c r="AR49" i="5"/>
  <c r="AQ49" i="5"/>
  <c r="AR45" i="5"/>
  <c r="AQ45" i="5"/>
  <c r="AR44" i="5"/>
  <c r="AQ44" i="5"/>
  <c r="AR42" i="5"/>
  <c r="AQ42" i="5"/>
  <c r="AR41" i="5"/>
  <c r="AQ41" i="5"/>
  <c r="AR40" i="5"/>
  <c r="AQ40" i="5"/>
  <c r="AR39" i="5"/>
  <c r="AQ39" i="5"/>
  <c r="AS43" i="5" l="1"/>
  <c r="AS46" i="5"/>
  <c r="AP55" i="5"/>
  <c r="AO55" i="5"/>
  <c r="AP54" i="5"/>
  <c r="AO54" i="5"/>
  <c r="AP52" i="5"/>
  <c r="AO52" i="5"/>
  <c r="AP51" i="5"/>
  <c r="AO51" i="5"/>
  <c r="AP50" i="5"/>
  <c r="AO50" i="5"/>
  <c r="AO49" i="5"/>
  <c r="AP45" i="5"/>
  <c r="AO45" i="5"/>
  <c r="AP44" i="5"/>
  <c r="AO44" i="5"/>
  <c r="AP42" i="5"/>
  <c r="AO42" i="5"/>
  <c r="AP41" i="5"/>
  <c r="AO41" i="5"/>
  <c r="AP40" i="5"/>
  <c r="AO40" i="5"/>
  <c r="AP39" i="5"/>
  <c r="AO39" i="5"/>
  <c r="AQ21" i="5" l="1"/>
  <c r="BC56" i="5" s="1"/>
  <c r="AQ17" i="5"/>
  <c r="AQ15" i="5"/>
  <c r="BC53" i="5" s="1"/>
  <c r="AR43" i="5" l="1"/>
  <c r="AR46" i="5"/>
  <c r="AP21" i="5"/>
  <c r="BB56" i="5" s="1"/>
  <c r="AP17" i="5"/>
  <c r="AP15" i="5"/>
  <c r="BB53" i="5" s="1"/>
  <c r="AQ43" i="5" l="1"/>
  <c r="AQ46" i="5"/>
  <c r="AN55" i="5" l="1"/>
  <c r="AM55" i="5"/>
  <c r="AN54" i="5"/>
  <c r="AM54" i="5"/>
  <c r="AN52" i="5"/>
  <c r="AM52" i="5"/>
  <c r="AN51" i="5"/>
  <c r="AM51" i="5"/>
  <c r="AN50" i="5"/>
  <c r="AM50" i="5"/>
  <c r="AN49" i="5"/>
  <c r="AM49" i="5"/>
  <c r="AN45" i="5"/>
  <c r="AM45" i="5"/>
  <c r="AN44" i="5"/>
  <c r="AM44" i="5"/>
  <c r="AN42" i="5"/>
  <c r="AM42" i="5"/>
  <c r="AN41" i="5"/>
  <c r="AM41" i="5"/>
  <c r="AN40" i="5"/>
  <c r="AM40" i="5"/>
  <c r="AN39" i="5"/>
  <c r="AM39" i="5"/>
  <c r="AO21" i="5" l="1"/>
  <c r="BA56" i="5" s="1"/>
  <c r="AN21" i="5"/>
  <c r="AZ56" i="5" s="1"/>
  <c r="AO17" i="5"/>
  <c r="AN17" i="5"/>
  <c r="AM17" i="5"/>
  <c r="AO15" i="5"/>
  <c r="BA53" i="5" s="1"/>
  <c r="AN15" i="5"/>
  <c r="AZ53" i="5" s="1"/>
  <c r="AM15" i="5"/>
  <c r="AY53" i="5" s="1"/>
  <c r="AO46" i="5" l="1"/>
  <c r="AP46" i="5"/>
  <c r="AO43" i="5"/>
  <c r="AP43" i="5"/>
  <c r="AN43" i="5"/>
  <c r="N15" i="5" l="1"/>
  <c r="D15" i="5"/>
  <c r="AL55" i="5" l="1"/>
  <c r="AK55" i="5"/>
  <c r="AJ55" i="5"/>
  <c r="AI55" i="5"/>
  <c r="AH55" i="5"/>
  <c r="AG55" i="5"/>
  <c r="AF55" i="5"/>
  <c r="AE55" i="5"/>
  <c r="AD55" i="5"/>
  <c r="AC55" i="5"/>
  <c r="AB55" i="5"/>
  <c r="AA55" i="5"/>
  <c r="Z55" i="5"/>
  <c r="Y55" i="5"/>
  <c r="X55" i="5"/>
  <c r="W55" i="5"/>
  <c r="V55" i="5"/>
  <c r="U55" i="5"/>
  <c r="T55" i="5"/>
  <c r="S55" i="5"/>
  <c r="R55" i="5"/>
  <c r="Q55" i="5"/>
  <c r="P55" i="5"/>
  <c r="AL54" i="5"/>
  <c r="AK54" i="5"/>
  <c r="AJ54" i="5"/>
  <c r="AI54" i="5"/>
  <c r="AH54" i="5"/>
  <c r="AG54" i="5"/>
  <c r="AF54" i="5"/>
  <c r="AE54" i="5"/>
  <c r="AD54" i="5"/>
  <c r="AC54" i="5"/>
  <c r="AB54" i="5"/>
  <c r="AA54" i="5"/>
  <c r="Z54" i="5"/>
  <c r="Y54" i="5"/>
  <c r="X54" i="5"/>
  <c r="W54" i="5"/>
  <c r="V54" i="5"/>
  <c r="U54" i="5"/>
  <c r="T54" i="5"/>
  <c r="S54" i="5"/>
  <c r="R54" i="5"/>
  <c r="Q54" i="5"/>
  <c r="P54" i="5"/>
  <c r="AL52" i="5"/>
  <c r="AK52" i="5"/>
  <c r="AJ52" i="5"/>
  <c r="AI52" i="5"/>
  <c r="AH52" i="5"/>
  <c r="AG52" i="5"/>
  <c r="AF52" i="5"/>
  <c r="AE52" i="5"/>
  <c r="AD52" i="5"/>
  <c r="AC52" i="5"/>
  <c r="AB52" i="5"/>
  <c r="AA52" i="5"/>
  <c r="Z52" i="5"/>
  <c r="Y52" i="5"/>
  <c r="X52" i="5"/>
  <c r="W52" i="5"/>
  <c r="V52" i="5"/>
  <c r="U52" i="5"/>
  <c r="T52" i="5"/>
  <c r="S52" i="5"/>
  <c r="R52" i="5"/>
  <c r="Q52" i="5"/>
  <c r="P52" i="5"/>
  <c r="AL51" i="5"/>
  <c r="AK51" i="5"/>
  <c r="AJ51" i="5"/>
  <c r="AI51" i="5"/>
  <c r="AH51" i="5"/>
  <c r="AG51" i="5"/>
  <c r="AF51" i="5"/>
  <c r="AE51" i="5"/>
  <c r="AD51" i="5"/>
  <c r="AC51" i="5"/>
  <c r="AB51" i="5"/>
  <c r="AA51" i="5"/>
  <c r="Z51" i="5"/>
  <c r="Y51" i="5"/>
  <c r="X51" i="5"/>
  <c r="W51" i="5"/>
  <c r="V51" i="5"/>
  <c r="U51" i="5"/>
  <c r="T51" i="5"/>
  <c r="S51" i="5"/>
  <c r="R51" i="5"/>
  <c r="Q51" i="5"/>
  <c r="P51" i="5"/>
  <c r="AL50" i="5"/>
  <c r="AK50" i="5"/>
  <c r="AJ50" i="5"/>
  <c r="AI50" i="5"/>
  <c r="AH50" i="5"/>
  <c r="AG50" i="5"/>
  <c r="AF50" i="5"/>
  <c r="AE50" i="5"/>
  <c r="AD50" i="5"/>
  <c r="AC50" i="5"/>
  <c r="AB50" i="5"/>
  <c r="AA50" i="5"/>
  <c r="Z50" i="5"/>
  <c r="Y50" i="5"/>
  <c r="X50" i="5"/>
  <c r="W50" i="5"/>
  <c r="V50" i="5"/>
  <c r="U50" i="5"/>
  <c r="T50" i="5"/>
  <c r="S50" i="5"/>
  <c r="R50" i="5"/>
  <c r="Q50" i="5"/>
  <c r="P50" i="5"/>
  <c r="AL49" i="5"/>
  <c r="AK49" i="5"/>
  <c r="AJ49" i="5"/>
  <c r="AI49" i="5"/>
  <c r="AH49" i="5"/>
  <c r="AG49" i="5"/>
  <c r="AF49" i="5"/>
  <c r="AE49" i="5"/>
  <c r="AD49" i="5"/>
  <c r="AC49" i="5"/>
  <c r="AB49" i="5"/>
  <c r="AA49" i="5"/>
  <c r="Z49" i="5"/>
  <c r="Y49" i="5"/>
  <c r="X49" i="5"/>
  <c r="W49" i="5"/>
  <c r="V49" i="5"/>
  <c r="U49" i="5"/>
  <c r="T49" i="5"/>
  <c r="S49" i="5"/>
  <c r="R49" i="5"/>
  <c r="Q49" i="5"/>
  <c r="P49" i="5"/>
  <c r="C46" i="5"/>
  <c r="AL45" i="5"/>
  <c r="AK45" i="5"/>
  <c r="AJ45" i="5"/>
  <c r="AI45" i="5"/>
  <c r="AH45" i="5"/>
  <c r="AG45" i="5"/>
  <c r="AF45" i="5"/>
  <c r="AE45" i="5"/>
  <c r="AD45" i="5"/>
  <c r="AC45" i="5"/>
  <c r="AB45" i="5"/>
  <c r="AA45" i="5"/>
  <c r="Z45" i="5"/>
  <c r="Y45" i="5"/>
  <c r="X45" i="5"/>
  <c r="W45" i="5"/>
  <c r="V45" i="5"/>
  <c r="U45" i="5"/>
  <c r="T45" i="5"/>
  <c r="S45" i="5"/>
  <c r="C45" i="5"/>
  <c r="AL44" i="5"/>
  <c r="AK44" i="5"/>
  <c r="AJ44" i="5"/>
  <c r="AI44" i="5"/>
  <c r="AH44" i="5"/>
  <c r="AG44" i="5"/>
  <c r="AF44" i="5"/>
  <c r="AE44" i="5"/>
  <c r="AD44" i="5"/>
  <c r="AC44" i="5"/>
  <c r="AB44" i="5"/>
  <c r="AA44" i="5"/>
  <c r="Z44" i="5"/>
  <c r="Y44" i="5"/>
  <c r="X44" i="5"/>
  <c r="W44" i="5"/>
  <c r="V44" i="5"/>
  <c r="U44" i="5"/>
  <c r="T44" i="5"/>
  <c r="S44" i="5"/>
  <c r="C44" i="5"/>
  <c r="C43" i="5"/>
  <c r="AL42" i="5"/>
  <c r="AK42" i="5"/>
  <c r="AJ42" i="5"/>
  <c r="AI42" i="5"/>
  <c r="AH42" i="5"/>
  <c r="AG42" i="5"/>
  <c r="AF42" i="5"/>
  <c r="AE42" i="5"/>
  <c r="AD42" i="5"/>
  <c r="AC42" i="5"/>
  <c r="AB42" i="5"/>
  <c r="AA42" i="5"/>
  <c r="Z42" i="5"/>
  <c r="Y42" i="5"/>
  <c r="X42" i="5"/>
  <c r="W42" i="5"/>
  <c r="V42" i="5"/>
  <c r="U42" i="5"/>
  <c r="T42" i="5"/>
  <c r="S42" i="5"/>
  <c r="C42" i="5"/>
  <c r="AL41" i="5"/>
  <c r="AK41" i="5"/>
  <c r="AJ41" i="5"/>
  <c r="AI41" i="5"/>
  <c r="AH41" i="5"/>
  <c r="AG41" i="5"/>
  <c r="AF41" i="5"/>
  <c r="AE41" i="5"/>
  <c r="AD41" i="5"/>
  <c r="AC41" i="5"/>
  <c r="AB41" i="5"/>
  <c r="AA41" i="5"/>
  <c r="Z41" i="5"/>
  <c r="Y41" i="5"/>
  <c r="X41" i="5"/>
  <c r="W41" i="5"/>
  <c r="V41" i="5"/>
  <c r="U41" i="5"/>
  <c r="T41" i="5"/>
  <c r="S41" i="5"/>
  <c r="C41" i="5"/>
  <c r="AL40" i="5"/>
  <c r="AK40" i="5"/>
  <c r="AJ40" i="5"/>
  <c r="AI40" i="5"/>
  <c r="AH40" i="5"/>
  <c r="AG40" i="5"/>
  <c r="AF40" i="5"/>
  <c r="AE40" i="5"/>
  <c r="AD40" i="5"/>
  <c r="AC40" i="5"/>
  <c r="AB40" i="5"/>
  <c r="AA40" i="5"/>
  <c r="Z40" i="5"/>
  <c r="Y40" i="5"/>
  <c r="X40" i="5"/>
  <c r="W40" i="5"/>
  <c r="V40" i="5"/>
  <c r="U40" i="5"/>
  <c r="T40" i="5"/>
  <c r="S40" i="5"/>
  <c r="C40" i="5"/>
  <c r="AL39" i="5"/>
  <c r="AK39" i="5"/>
  <c r="AJ39" i="5"/>
  <c r="AI39" i="5"/>
  <c r="AH39" i="5"/>
  <c r="AG39" i="5"/>
  <c r="AF39" i="5"/>
  <c r="AE39" i="5"/>
  <c r="AD39" i="5"/>
  <c r="AC39" i="5"/>
  <c r="AB39" i="5"/>
  <c r="AA39" i="5"/>
  <c r="Z39" i="5"/>
  <c r="Y39" i="5"/>
  <c r="X39" i="5"/>
  <c r="W39" i="5"/>
  <c r="V39" i="5"/>
  <c r="U39" i="5"/>
  <c r="T39" i="5"/>
  <c r="S39" i="5"/>
  <c r="C39" i="5"/>
  <c r="AM21" i="5"/>
  <c r="AY56" i="5" s="1"/>
  <c r="AL21" i="5"/>
  <c r="AX56" i="5" s="1"/>
  <c r="AK21" i="5"/>
  <c r="AW56" i="5" s="1"/>
  <c r="AJ21" i="5"/>
  <c r="AV56" i="5" s="1"/>
  <c r="AI21" i="5"/>
  <c r="AU56" i="5" s="1"/>
  <c r="AH21" i="5"/>
  <c r="AT56" i="5" s="1"/>
  <c r="AG21" i="5"/>
  <c r="AS56" i="5" s="1"/>
  <c r="AF21" i="5"/>
  <c r="AR56" i="5" s="1"/>
  <c r="AE21" i="5"/>
  <c r="AQ56" i="5" s="1"/>
  <c r="AD21" i="5"/>
  <c r="AP56" i="5" s="1"/>
  <c r="AC21" i="5"/>
  <c r="AO56" i="5" s="1"/>
  <c r="AB21" i="5"/>
  <c r="AN56" i="5" s="1"/>
  <c r="AA21" i="5"/>
  <c r="Z21" i="5"/>
  <c r="Y21" i="5"/>
  <c r="X21" i="5"/>
  <c r="W21" i="5"/>
  <c r="V21" i="5"/>
  <c r="U21" i="5"/>
  <c r="T21" i="5"/>
  <c r="S21" i="5"/>
  <c r="R21" i="5"/>
  <c r="Q21" i="5"/>
  <c r="P21" i="5"/>
  <c r="O21" i="5"/>
  <c r="N21" i="5"/>
  <c r="M21" i="5"/>
  <c r="L21" i="5"/>
  <c r="K21" i="5"/>
  <c r="J21" i="5"/>
  <c r="I21" i="5"/>
  <c r="H21" i="5"/>
  <c r="G21" i="5"/>
  <c r="F21" i="5"/>
  <c r="E21" i="5"/>
  <c r="D21" i="5"/>
  <c r="AL17" i="5"/>
  <c r="AK17" i="5"/>
  <c r="AJ17" i="5"/>
  <c r="AI17" i="5"/>
  <c r="AH17" i="5"/>
  <c r="AG17" i="5"/>
  <c r="AF17" i="5"/>
  <c r="AE17" i="5"/>
  <c r="AD17" i="5"/>
  <c r="AC17" i="5"/>
  <c r="AB17" i="5"/>
  <c r="AA17" i="5"/>
  <c r="Z17" i="5"/>
  <c r="Y17" i="5"/>
  <c r="X17" i="5"/>
  <c r="W17" i="5"/>
  <c r="V17" i="5"/>
  <c r="U17" i="5"/>
  <c r="T17" i="5"/>
  <c r="S17" i="5"/>
  <c r="R17" i="5"/>
  <c r="Q17" i="5"/>
  <c r="P17" i="5"/>
  <c r="O17" i="5"/>
  <c r="N17" i="5"/>
  <c r="M17" i="5"/>
  <c r="L17" i="5"/>
  <c r="K17" i="5"/>
  <c r="J17" i="5"/>
  <c r="I17" i="5"/>
  <c r="H17" i="5"/>
  <c r="G17" i="5"/>
  <c r="F17" i="5"/>
  <c r="E17" i="5"/>
  <c r="D17" i="5"/>
  <c r="AL15" i="5"/>
  <c r="AX53" i="5" s="1"/>
  <c r="AK15" i="5"/>
  <c r="AW53" i="5" s="1"/>
  <c r="AJ15" i="5"/>
  <c r="AV53" i="5" s="1"/>
  <c r="AI15" i="5"/>
  <c r="AU53" i="5" s="1"/>
  <c r="AH15" i="5"/>
  <c r="AT53" i="5" s="1"/>
  <c r="AG15" i="5"/>
  <c r="AS53" i="5" s="1"/>
  <c r="AF15" i="5"/>
  <c r="AR53" i="5" s="1"/>
  <c r="AE15" i="5"/>
  <c r="AQ53" i="5" s="1"/>
  <c r="AD15" i="5"/>
  <c r="AP53" i="5" s="1"/>
  <c r="AC15" i="5"/>
  <c r="AO53" i="5" s="1"/>
  <c r="AB15" i="5"/>
  <c r="AN53" i="5" s="1"/>
  <c r="AA15" i="5"/>
  <c r="AM53" i="5" s="1"/>
  <c r="Z15" i="5"/>
  <c r="Y15" i="5"/>
  <c r="X15" i="5"/>
  <c r="W15" i="5"/>
  <c r="V15" i="5"/>
  <c r="U15" i="5"/>
  <c r="T15" i="5"/>
  <c r="S15" i="5"/>
  <c r="R15" i="5"/>
  <c r="Q15" i="5"/>
  <c r="P15" i="5"/>
  <c r="P53" i="5" s="1"/>
  <c r="O15" i="5"/>
  <c r="M15" i="5"/>
  <c r="L15" i="5"/>
  <c r="K15" i="5"/>
  <c r="J15" i="5"/>
  <c r="I15" i="5"/>
  <c r="H15" i="5"/>
  <c r="G15" i="5"/>
  <c r="F15" i="5"/>
  <c r="E15" i="5"/>
  <c r="AM43" i="5" l="1"/>
  <c r="AM46" i="5"/>
  <c r="AM56" i="5"/>
  <c r="AN46" i="5"/>
  <c r="S46" i="5"/>
  <c r="U46" i="5"/>
  <c r="Q56" i="5"/>
  <c r="AG56" i="5"/>
  <c r="Z56" i="5"/>
  <c r="S56" i="5"/>
  <c r="AA56" i="5"/>
  <c r="AI56" i="5"/>
  <c r="Y56" i="5"/>
  <c r="R56" i="5"/>
  <c r="AH56" i="5"/>
  <c r="T56" i="5"/>
  <c r="AB56" i="5"/>
  <c r="AJ56" i="5"/>
  <c r="V56" i="5"/>
  <c r="AL56" i="5"/>
  <c r="W56" i="5"/>
  <c r="AE56" i="5"/>
  <c r="AA46" i="5"/>
  <c r="AC46" i="5"/>
  <c r="U56" i="5"/>
  <c r="AC56" i="5"/>
  <c r="AK56" i="5"/>
  <c r="AI46" i="5"/>
  <c r="AD56" i="5"/>
  <c r="AK46" i="5"/>
  <c r="P56" i="5"/>
  <c r="X56" i="5"/>
  <c r="AF56" i="5"/>
  <c r="AH43" i="5"/>
  <c r="AJ43" i="5"/>
  <c r="T43" i="5"/>
  <c r="AB43" i="5"/>
  <c r="AL53" i="5"/>
  <c r="AE53" i="5"/>
  <c r="AC43" i="5"/>
  <c r="V53" i="5"/>
  <c r="AD53" i="5"/>
  <c r="W53" i="5"/>
  <c r="X53" i="5"/>
  <c r="Y43" i="5"/>
  <c r="W43" i="5"/>
  <c r="AG43" i="5"/>
  <c r="Z43" i="5"/>
  <c r="S53" i="5"/>
  <c r="AA53" i="5"/>
  <c r="AI53" i="5"/>
  <c r="AE43" i="5"/>
  <c r="AF43" i="5"/>
  <c r="T53" i="5"/>
  <c r="AB53" i="5"/>
  <c r="AJ53" i="5"/>
  <c r="Q53" i="5"/>
  <c r="Y53" i="5"/>
  <c r="U53" i="5"/>
  <c r="AK53" i="5"/>
  <c r="X43" i="5"/>
  <c r="W46" i="5"/>
  <c r="AE46" i="5"/>
  <c r="AC53" i="5"/>
  <c r="S43" i="5"/>
  <c r="AA43" i="5"/>
  <c r="AI43" i="5"/>
  <c r="Z46" i="5"/>
  <c r="AH46" i="5"/>
  <c r="AF53" i="5"/>
  <c r="U43" i="5"/>
  <c r="AK43" i="5"/>
  <c r="T46" i="5"/>
  <c r="AB46" i="5"/>
  <c r="AJ46" i="5"/>
  <c r="R53" i="5"/>
  <c r="Z53" i="5"/>
  <c r="AH53" i="5"/>
  <c r="AG53" i="5"/>
  <c r="V43" i="5"/>
  <c r="AD43" i="5"/>
  <c r="AL43" i="5"/>
  <c r="V46" i="5"/>
  <c r="AD46" i="5"/>
  <c r="AL46" i="5"/>
  <c r="X46" i="5"/>
  <c r="AF46" i="5"/>
  <c r="Y46" i="5"/>
  <c r="AG46" i="5"/>
</calcChain>
</file>

<file path=xl/sharedStrings.xml><?xml version="1.0" encoding="utf-8"?>
<sst xmlns="http://schemas.openxmlformats.org/spreadsheetml/2006/main" count="274" uniqueCount="98">
  <si>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</si>
  <si>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</si>
  <si>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</si>
  <si>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</si>
  <si>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</si>
  <si>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</si>
  <si>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</si>
  <si>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</si>
  <si>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</si>
  <si>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</si>
  <si>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</si>
  <si>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</si>
  <si>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</si>
  <si>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</si>
  <si>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</si>
  <si>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</si>
  <si>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</si>
  <si>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</si>
  <si>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</si>
  <si>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</si>
  <si>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</si>
  <si>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</si>
  <si>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</si>
  <si>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Valor del FSDSFPS</t>
  </si>
  <si>
    <t>Año 2015</t>
  </si>
  <si>
    <t>Año 2016</t>
  </si>
  <si>
    <t>Depósitos cubiertos (2)</t>
  </si>
  <si>
    <t>Depósitos asegurados SFPS (1)</t>
  </si>
  <si>
    <t>Tasa de var. anual</t>
  </si>
  <si>
    <t>Número de clientes (en número)</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</si>
  <si>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</si>
  <si>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</si>
  <si>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SISTEMA FINANCIERO PRIVADO</t>
  </si>
  <si>
    <t>SISTEMA FINANCIERO POPULAR Y SOLIDARIO</t>
  </si>
  <si>
    <t>&lt;- Volver a índice</t>
  </si>
  <si>
    <t>PATRIMONIO Y COBERTURA DEL FONDO DE SEGURO DE DEPÓSITOS DEL SISTEMA PRIVADO</t>
  </si>
  <si>
    <t>(en miles de US$ y porcentajes)</t>
  </si>
  <si>
    <t>Tasa de var. mensual promedio del último año</t>
  </si>
  <si>
    <t>Tasa de var. anual promedio del último año</t>
  </si>
  <si>
    <t>1. EVOLUCIÓN DEL PATRIMONIO Y COBERTURA</t>
  </si>
  <si>
    <t>1.1.</t>
  </si>
  <si>
    <t>1.2.</t>
  </si>
  <si>
    <t>(1) Los depósitos asegurados son: depósitos a la vista, a plazo fijo, depósitos de garantía y depósitos restringidos.</t>
  </si>
  <si>
    <r>
      <rPr>
        <b/>
        <sz val="10"/>
        <color theme="1"/>
        <rFont val="Calibri"/>
        <family val="2"/>
        <scheme val="minor"/>
      </rPr>
      <t>Fuente:</t>
    </r>
    <r>
      <rPr>
        <sz val="10"/>
        <color theme="1"/>
        <rFont val="Calibri"/>
        <family val="2"/>
        <scheme val="minor"/>
      </rPr>
      <t xml:space="preserve"> SB - COSEDE </t>
    </r>
  </si>
  <si>
    <t xml:space="preserve">(4) A partir del mes de julio de 2016 se excluyó la información perteneciente al subistema de mutualistas de ahorro y crédito para la vivienda. </t>
  </si>
  <si>
    <t xml:space="preserve">(2) A partir del mes de agosto de 2016, se dedujo del valor del fideicomiso lo correspondiente a las contribuciones realizadas por las Asociaciones Mutualistas de Ahorro y Crédito para la Vivienda. </t>
  </si>
  <si>
    <t xml:space="preserve">Depósitos cubiertos(3) </t>
  </si>
  <si>
    <t>Depósitos asegurados (1,4)</t>
  </si>
  <si>
    <t>Año 2017</t>
  </si>
  <si>
    <t>(5) A diciembre de 2016 se constituyen provisiones de cuentas por cobrar a entidades en liquidación.</t>
  </si>
  <si>
    <t xml:space="preserve">Mayo </t>
  </si>
  <si>
    <t>(3) Cobertura determinada por el Art. 328 del Código Orgánico Monetario y Financiero.</t>
  </si>
  <si>
    <t>(6) El valor del Fideicomiso del mes de diciembre fue ajustado.</t>
  </si>
  <si>
    <t xml:space="preserve">Diciembre (6) </t>
  </si>
  <si>
    <t>Valor del Patrimonio Neto del Fideicomiso (2,4,5)</t>
  </si>
  <si>
    <t>Año 2018</t>
  </si>
  <si>
    <t>Tasa de var. Mensual</t>
  </si>
  <si>
    <t>Año 2019</t>
  </si>
  <si>
    <t xml:space="preserve">Octubre </t>
  </si>
  <si>
    <t>Año 2020</t>
  </si>
  <si>
    <t>Enero (7)</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</si>
  <si>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</si>
  <si>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Febrero (8)</t>
  </si>
  <si>
    <t>(8) Banco Desarrollo consolida con datos estimados</t>
  </si>
  <si>
    <t>Marzo (9)</t>
  </si>
  <si>
    <t>(9) Banco Nacional consolida con datos estimados</t>
  </si>
  <si>
    <t>Abril (10)</t>
  </si>
  <si>
    <t>Mayo (9)</t>
  </si>
  <si>
    <t>(10) En el mes de abril, mayo y junio de 2020, el patrimonio del Fideicomiso se mantiene constante, debido a que se encuentran pendientes las transferencias de contribuciones.</t>
  </si>
  <si>
    <t>Al 31 de julio de 2020</t>
  </si>
  <si>
    <r>
      <t xml:space="preserve">PUBLICACIÓN ESTADÍSTICA MENSUAL 
</t>
    </r>
    <r>
      <rPr>
        <b/>
        <sz val="11"/>
        <color theme="0" tint="-0.499984740745262"/>
        <rFont val="Garamond"/>
        <family val="1"/>
      </rPr>
      <t>(datos al 31 de julio de 2020)</t>
    </r>
  </si>
  <si>
    <t>(11) Los bancos Nacional y Solidario consolidan con datos estimados.</t>
  </si>
  <si>
    <t>Julio (11)</t>
  </si>
  <si>
    <r>
      <rPr>
        <b/>
        <sz val="10"/>
        <color theme="1"/>
        <rFont val="Calibri"/>
        <family val="2"/>
        <scheme val="minor"/>
      </rPr>
      <t>Fuente:</t>
    </r>
    <r>
      <rPr>
        <sz val="10"/>
        <color theme="1"/>
        <rFont val="Calibri"/>
        <family val="2"/>
        <scheme val="minor"/>
      </rPr>
      <t xml:space="preserve"> SEPS - COSEDE</t>
    </r>
  </si>
  <si>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</si>
  <si>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(8) El valor del Fideicomiso a diciembre de 2016 fue ajustado.</t>
  </si>
  <si>
    <t>(7) A diciembre de 2016 se constituyen provisiones de cuentas por cobrar a entidades en liquidación.</t>
  </si>
  <si>
    <t>(6) A partir del mes de agosto de 2016 las mutualistas consolidan en el sector financiero popular y solidario.</t>
  </si>
  <si>
    <t xml:space="preserve">(5) De conformidad con lo que señala la Resolución No. 272-2016-F, las mutualistas se mantendrán en el segmento 1 mientras se encuentre vigente la ampliación del plazo defina en la Resolución No. 219-2016-F. </t>
  </si>
  <si>
    <t>(4) Considera la última información disponible de las entidades que presentan información verificada por la SEPS y la SB.</t>
  </si>
  <si>
    <t xml:space="preserve">       Segmentación aprobada mediante resolución de la Junta de Política y Regulación Monetaria y Financiera No 038-2015-F del 13 de febrero de 2015.</t>
  </si>
  <si>
    <t xml:space="preserve">(3) Cobertura determinada por el Art. 328.- Monto protegido, Art. 447.- Capital social y segmentación y la Disposición Transitoria décima cuarta del COMF </t>
  </si>
  <si>
    <t>(2) Los depósitos asegurados son: depósitos a la vista, a plazo fijo, depósitos de garantía y depósitos restringidos.</t>
  </si>
  <si>
    <t xml:space="preserve">(1) El valor del Fideicomiso del Sector Financiero Popular y Solidario registrado a octubre de 2016 debe ser considerado como un dato provisional, debido a que las cuentas por cobrar se encuentran en proceso de revisión. </t>
  </si>
  <si>
    <t>Depósitos asegurados (2,4,5,6)</t>
  </si>
  <si>
    <t>Valor del Patrimonio Neto del Fideicomiso (1,7,8)</t>
  </si>
  <si>
    <t>Julio (10)</t>
  </si>
  <si>
    <t xml:space="preserve">Marzo </t>
  </si>
  <si>
    <t xml:space="preserve">Febrero </t>
  </si>
  <si>
    <t xml:space="preserve">Diciembre </t>
  </si>
  <si>
    <t xml:space="preserve">Abril </t>
  </si>
  <si>
    <t xml:space="preserve">Noviembre </t>
  </si>
  <si>
    <t>Mayo (10)</t>
  </si>
  <si>
    <t>Abril (9)</t>
  </si>
  <si>
    <t>Diciembre (8)</t>
  </si>
  <si>
    <t>PATRIMONIO Y COBERTURA DEL FONDO DE SEGURO DE DEPÓSITOS DEL SISTEMA POPULAR Y SOLIDARIO</t>
  </si>
  <si>
    <r>
      <t xml:space="preserve">(10) Se dispone de </t>
    </r>
    <r>
      <rPr>
        <b/>
        <sz val="10"/>
        <color theme="1"/>
        <rFont val="Calibri"/>
        <family val="2"/>
        <scheme val="minor"/>
      </rPr>
      <t>133</t>
    </r>
    <r>
      <rPr>
        <sz val="10"/>
        <color theme="1"/>
        <rFont val="Calibri"/>
        <family val="2"/>
        <scheme val="minor"/>
      </rPr>
      <t xml:space="preserve"> EFIS con estructuras D01 al 31 de julio de 2020 validadas.
        Se dispone de </t>
    </r>
    <r>
      <rPr>
        <b/>
        <sz val="10"/>
        <color theme="1"/>
        <rFont val="Calibri"/>
        <family val="2"/>
        <scheme val="minor"/>
      </rPr>
      <t>388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5</t>
    </r>
    <r>
      <rPr>
        <sz val="10"/>
        <color theme="1"/>
        <rFont val="Calibri"/>
        <family val="2"/>
        <scheme val="minor"/>
      </rPr>
      <t xml:space="preserve"> EFIS que no cuentan con estructuras  D01 por lo que se encuentran con saldos de depósitos estimados conforme los balances mensuales (B11).</t>
    </r>
  </si>
  <si>
    <t>31 de julio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</si>
</sst>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_(* \(#,##0.00\);_(* &quot;-&quot;??_);_(@_)"/>
    <numFmt numFmtId="165" formatCode="_(* #,##0_);_(* \(#,##0\);_(* &quot;-&quot;??_);_(@_)"/>
    <numFmt numFmtId="166" formatCode="0.000%"/>
    <numFmt numFmtId="167" formatCode="0.0%"/>
    <numFmt numFmtId="168" formatCode="_-* #,##0.00\ _€_-;\-* #,##0.00\ _€_-;_-* &quot;-&quot;??\ _€_-;_-@_-"/>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i/>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b/>
      <sz val="14"/>
      <color theme="0" tint="-0.499984740745262"/>
      <name val="Garamond"/>
      <family val="1"/>
    </font>
    <font>
      <b/>
      <sz val="11"/>
      <color theme="0" tint="-0.499984740745262"/>
      <name val="Garamond"/>
      <family val="1"/>
    </font>
    <font>
      <b/>
      <sz val="9"/>
      <color theme="1"/>
      <name val="Calibri"/>
      <family val="2"/>
      <scheme val="minor"/>
    </font>
    <font>
      <sz val="9"/>
      <color theme="1"/>
      <name val="Calibri"/>
      <family val="2"/>
      <scheme val="minor"/>
    </font>
    <font>
      <sz val="10"/>
      <color theme="1"/>
      <name val="Calibri"/>
      <family val="2"/>
    </font>
    <font>
      <sz val="10"/>
      <color rgb="FFFF0000"/>
      <name val="Calibri"/>
      <family val="2"/>
      <scheme val="minor"/>
    </font>
    <font>
      <b/>
      <i/>
      <sz val="11"/>
      <color theme="1"/>
      <name val="Calibri"/>
      <family val="2"/>
      <scheme val="minor"/>
    </font>
    <font>
      <b/>
      <i/>
      <sz val="10"/>
      <name val="Calibri"/>
      <family val="2"/>
      <scheme val="minor"/>
    </font>
    <font>
      <i/>
      <sz val="11"/>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8" fillId="0" borderId="0" applyNumberFormat="0" applyFill="0" applyBorder="0" applyAlignment="0" applyProtection="0"/>
    <xf numFmtId="168" fontId="24" fillId="0" borderId="0" applyFont="0" applyFill="0" applyBorder="0" applyAlignment="0" applyProtection="0"/>
    <xf numFmtId="0" fontId="24" fillId="0" borderId="0"/>
    <xf numFmtId="43" fontId="24" fillId="0" borderId="0" applyFont="0" applyFill="0" applyBorder="0" applyAlignment="0" applyProtection="0"/>
  </cellStyleXfs>
  <cellXfs count="143">
    <xf numFmtId="0" fontId="0" fillId="0" borderId="0" xfId="0"/>
    <xf numFmtId="0" fontId="0" fillId="0" borderId="0" xfId="0" applyBorder="1"/>
    <xf numFmtId="0" fontId="3" fillId="0" borderId="0" xfId="0" applyFont="1" applyBorder="1"/>
    <xf numFmtId="165" fontId="0" fillId="0" borderId="0" xfId="1" applyNumberFormat="1" applyFont="1" applyBorder="1"/>
    <xf numFmtId="166" fontId="0" fillId="0" borderId="0" xfId="1" applyNumberFormat="1" applyFont="1" applyBorder="1"/>
    <xf numFmtId="0" fontId="7" fillId="0" borderId="0" xfId="0" applyFont="1" applyBorder="1"/>
    <xf numFmtId="0" fontId="8" fillId="0" borderId="0" xfId="0" applyFont="1" applyBorder="1"/>
    <xf numFmtId="165" fontId="4" fillId="0" borderId="0" xfId="1" applyNumberFormat="1" applyFont="1" applyBorder="1"/>
    <xf numFmtId="0" fontId="4" fillId="0" borderId="0" xfId="0" applyFont="1" applyBorder="1"/>
    <xf numFmtId="165"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vertical="center"/>
    </xf>
    <xf numFmtId="0" fontId="0" fillId="3" borderId="0" xfId="0" applyFill="1" applyBorder="1"/>
    <xf numFmtId="0" fontId="10" fillId="4" borderId="1" xfId="0" applyFont="1" applyFill="1" applyBorder="1" applyAlignment="1">
      <alignment horizontal="center" vertical="center"/>
    </xf>
    <xf numFmtId="17" fontId="10" fillId="4" borderId="1" xfId="0" applyNumberFormat="1" applyFont="1" applyFill="1" applyBorder="1" applyAlignment="1">
      <alignment horizontal="center" vertical="center"/>
    </xf>
    <xf numFmtId="0" fontId="0" fillId="3" borderId="0" xfId="0" applyFill="1"/>
    <xf numFmtId="0" fontId="11" fillId="3" borderId="0" xfId="0" applyFont="1" applyFill="1"/>
    <xf numFmtId="0" fontId="12" fillId="3" borderId="3" xfId="3" applyFont="1" applyFill="1" applyBorder="1"/>
    <xf numFmtId="0" fontId="12" fillId="3" borderId="4" xfId="3" applyFont="1" applyFill="1" applyBorder="1"/>
    <xf numFmtId="165" fontId="12" fillId="3" borderId="1" xfId="3" applyNumberFormat="1" applyFont="1" applyFill="1" applyBorder="1"/>
    <xf numFmtId="165" fontId="12" fillId="3" borderId="7" xfId="3" applyNumberFormat="1" applyFont="1" applyFill="1" applyBorder="1"/>
    <xf numFmtId="167" fontId="12" fillId="3" borderId="1" xfId="2" applyNumberFormat="1" applyFont="1" applyFill="1" applyBorder="1"/>
    <xf numFmtId="0" fontId="11" fillId="3" borderId="0" xfId="0" applyFont="1" applyFill="1" applyBorder="1"/>
    <xf numFmtId="0" fontId="13" fillId="3" borderId="0" xfId="0" applyFont="1" applyFill="1" applyBorder="1"/>
    <xf numFmtId="165" fontId="11" fillId="3" borderId="5" xfId="1" applyNumberFormat="1" applyFont="1" applyFill="1" applyBorder="1"/>
    <xf numFmtId="167" fontId="11" fillId="3" borderId="0" xfId="2" applyNumberFormat="1" applyFont="1" applyFill="1" applyBorder="1"/>
    <xf numFmtId="167" fontId="11" fillId="3" borderId="0" xfId="2" applyNumberFormat="1" applyFont="1" applyFill="1"/>
    <xf numFmtId="165" fontId="11" fillId="3" borderId="0" xfId="1" applyNumberFormat="1" applyFont="1" applyFill="1"/>
    <xf numFmtId="0" fontId="14" fillId="3" borderId="3" xfId="3" applyFont="1" applyFill="1" applyBorder="1" applyAlignment="1">
      <alignment horizontal="left" indent="2"/>
    </xf>
    <xf numFmtId="0" fontId="14" fillId="3" borderId="4" xfId="3" applyFont="1" applyFill="1" applyBorder="1"/>
    <xf numFmtId="165" fontId="14" fillId="3" borderId="1" xfId="3" applyNumberFormat="1" applyFont="1" applyFill="1" applyBorder="1"/>
    <xf numFmtId="167" fontId="11" fillId="3" borderId="1" xfId="2" applyNumberFormat="1" applyFont="1" applyFill="1" applyBorder="1"/>
    <xf numFmtId="0" fontId="12" fillId="3" borderId="9" xfId="3" applyFont="1" applyFill="1" applyBorder="1"/>
    <xf numFmtId="0" fontId="12" fillId="3" borderId="10" xfId="3" applyFont="1" applyFill="1" applyBorder="1"/>
    <xf numFmtId="165" fontId="12" fillId="3" borderId="8" xfId="3" applyNumberFormat="1" applyFont="1" applyFill="1" applyBorder="1"/>
    <xf numFmtId="0" fontId="15" fillId="3" borderId="3" xfId="3" applyFont="1" applyFill="1" applyBorder="1"/>
    <xf numFmtId="0" fontId="13" fillId="3" borderId="4" xfId="0" applyFont="1" applyFill="1" applyBorder="1"/>
    <xf numFmtId="10" fontId="11" fillId="3" borderId="1" xfId="2" applyNumberFormat="1" applyFont="1" applyFill="1" applyBorder="1"/>
    <xf numFmtId="0" fontId="13" fillId="3" borderId="6" xfId="0" applyFont="1" applyFill="1" applyBorder="1"/>
    <xf numFmtId="165" fontId="11" fillId="3" borderId="0" xfId="1" applyNumberFormat="1" applyFont="1" applyFill="1" applyBorder="1"/>
    <xf numFmtId="165" fontId="14"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0" fillId="0" borderId="0" xfId="0" applyFont="1" applyBorder="1" applyAlignment="1">
      <alignment horizontal="center" vertical="center"/>
    </xf>
    <xf numFmtId="0" fontId="2" fillId="0" borderId="0" xfId="0" applyFont="1"/>
    <xf numFmtId="165" fontId="2" fillId="0" borderId="0" xfId="0" applyNumberFormat="1"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5" fontId="12" fillId="3" borderId="4" xfId="3" applyNumberFormat="1" applyFont="1" applyFill="1" applyBorder="1"/>
    <xf numFmtId="0" fontId="10" fillId="4" borderId="7" xfId="0" applyFont="1" applyFill="1" applyBorder="1" applyAlignment="1">
      <alignment horizontal="center" vertical="center"/>
    </xf>
    <xf numFmtId="17" fontId="10" fillId="4" borderId="7" xfId="0" applyNumberFormat="1" applyFont="1" applyFill="1" applyBorder="1" applyAlignment="1">
      <alignment horizontal="center" vertical="center"/>
    </xf>
    <xf numFmtId="17" fontId="10" fillId="4" borderId="7" xfId="0" quotePrefix="1" applyNumberFormat="1" applyFont="1" applyFill="1" applyBorder="1" applyAlignment="1">
      <alignment horizontal="center" vertical="center"/>
    </xf>
    <xf numFmtId="165" fontId="12" fillId="3" borderId="3" xfId="3" applyNumberFormat="1" applyFont="1" applyFill="1" applyBorder="1"/>
    <xf numFmtId="165" fontId="12" fillId="3" borderId="13" xfId="3" applyNumberFormat="1" applyFont="1" applyFill="1" applyBorder="1"/>
    <xf numFmtId="165" fontId="12" fillId="3" borderId="14" xfId="3" applyNumberFormat="1" applyFont="1" applyFill="1" applyBorder="1"/>
    <xf numFmtId="165" fontId="12" fillId="3" borderId="15" xfId="3" applyNumberFormat="1" applyFont="1" applyFill="1" applyBorder="1"/>
    <xf numFmtId="167" fontId="0" fillId="0" borderId="0" xfId="2" applyNumberFormat="1" applyFont="1" applyBorder="1"/>
    <xf numFmtId="165" fontId="12" fillId="3" borderId="1" xfId="1" applyNumberFormat="1" applyFont="1" applyFill="1" applyBorder="1"/>
    <xf numFmtId="0" fontId="19" fillId="0" borderId="0" xfId="0" applyFont="1"/>
    <xf numFmtId="165" fontId="19" fillId="0" borderId="0" xfId="0" applyNumberFormat="1" applyFont="1"/>
    <xf numFmtId="0" fontId="0" fillId="0" borderId="0" xfId="0" applyFont="1" applyBorder="1"/>
    <xf numFmtId="0" fontId="22" fillId="0" borderId="0" xfId="0" applyFont="1" applyBorder="1"/>
    <xf numFmtId="165" fontId="22" fillId="0" borderId="0" xfId="1" applyNumberFormat="1" applyFont="1" applyBorder="1"/>
    <xf numFmtId="10" fontId="0" fillId="0" borderId="0" xfId="2" applyNumberFormat="1" applyFont="1" applyBorder="1"/>
    <xf numFmtId="165" fontId="0" fillId="0" borderId="0" xfId="1" applyNumberFormat="1" applyFont="1" applyBorder="1" applyAlignment="1">
      <alignment horizontal="left" wrapText="1"/>
    </xf>
    <xf numFmtId="164" fontId="0" fillId="0" borderId="0" xfId="1" applyNumberFormat="1" applyFont="1" applyBorder="1"/>
    <xf numFmtId="164" fontId="0" fillId="0" borderId="0" xfId="1" applyNumberFormat="1" applyFont="1" applyBorder="1" applyAlignment="1">
      <alignment horizontal="center" vertical="center"/>
    </xf>
    <xf numFmtId="10" fontId="0" fillId="0" borderId="0" xfId="2" applyNumberFormat="1" applyFont="1" applyBorder="1" applyAlignment="1">
      <alignment horizontal="center" vertical="center"/>
    </xf>
    <xf numFmtId="0" fontId="23" fillId="0" borderId="0" xfId="0" applyFont="1"/>
    <xf numFmtId="0" fontId="0" fillId="0" borderId="0" xfId="0" applyFont="1" applyAlignment="1">
      <alignment horizontal="left" wrapText="1"/>
    </xf>
    <xf numFmtId="0" fontId="0" fillId="0" borderId="0" xfId="0" applyFont="1"/>
    <xf numFmtId="0" fontId="0" fillId="0" borderId="0" xfId="0" applyFont="1" applyAlignment="1">
      <alignment vertical="center"/>
    </xf>
    <xf numFmtId="0" fontId="0" fillId="0" borderId="0" xfId="0" applyFont="1" applyAlignment="1">
      <alignment horizontal="left" vertical="center" wrapText="1"/>
    </xf>
    <xf numFmtId="164" fontId="0" fillId="0" borderId="0" xfId="1" applyNumberFormat="1" applyFont="1" applyBorder="1" applyAlignment="1">
      <alignment vertical="center"/>
    </xf>
    <xf numFmtId="0" fontId="0" fillId="0" borderId="0" xfId="0" applyFont="1" applyAlignment="1">
      <alignment wrapText="1"/>
    </xf>
    <xf numFmtId="10" fontId="0" fillId="0" borderId="0" xfId="2" applyNumberFormat="1" applyFont="1" applyBorder="1" applyAlignment="1">
      <alignment horizontal="center"/>
    </xf>
    <xf numFmtId="164" fontId="0" fillId="0" borderId="0" xfId="0" applyNumberFormat="1" applyFont="1"/>
    <xf numFmtId="165" fontId="0" fillId="0" borderId="0" xfId="0" applyNumberFormat="1" applyFont="1"/>
    <xf numFmtId="165" fontId="0" fillId="0" borderId="0" xfId="0" applyNumberFormat="1"/>
    <xf numFmtId="10" fontId="0" fillId="0" borderId="0" xfId="2" applyNumberFormat="1" applyFont="1"/>
    <xf numFmtId="164" fontId="12" fillId="3" borderId="1" xfId="1" applyFont="1" applyFill="1" applyBorder="1"/>
    <xf numFmtId="10" fontId="11" fillId="3" borderId="0" xfId="2" applyNumberFormat="1" applyFont="1" applyFill="1" applyBorder="1"/>
    <xf numFmtId="17" fontId="10" fillId="4" borderId="8" xfId="0" quotePrefix="1" applyNumberFormat="1" applyFont="1" applyFill="1" applyBorder="1" applyAlignment="1">
      <alignment horizontal="center" vertical="center"/>
    </xf>
    <xf numFmtId="164" fontId="0" fillId="0" borderId="0" xfId="1" applyNumberFormat="1" applyFont="1"/>
    <xf numFmtId="165" fontId="14" fillId="0" borderId="1" xfId="1" applyNumberFormat="1" applyFont="1" applyFill="1" applyBorder="1"/>
    <xf numFmtId="165" fontId="0" fillId="0" borderId="0" xfId="1" applyNumberFormat="1" applyFont="1" applyBorder="1" applyAlignment="1">
      <alignment horizontal="center"/>
    </xf>
    <xf numFmtId="0" fontId="4" fillId="0" borderId="0" xfId="0" applyFont="1" applyFill="1" applyBorder="1" applyAlignment="1">
      <alignment horizontal="left"/>
    </xf>
    <xf numFmtId="0" fontId="5" fillId="0" borderId="0" xfId="0" applyFont="1" applyAlignment="1">
      <alignment horizontal="center" vertical="center"/>
    </xf>
    <xf numFmtId="0" fontId="0" fillId="0" borderId="0" xfId="0" applyFont="1" applyBorder="1" applyAlignment="1">
      <alignment horizontal="center" vertical="center"/>
    </xf>
    <xf numFmtId="0" fontId="2" fillId="0" borderId="0" xfId="0" applyFont="1" applyBorder="1"/>
    <xf numFmtId="164" fontId="1" fillId="0" borderId="0" xfId="1" applyNumberFormat="1" applyFont="1" applyBorder="1"/>
    <xf numFmtId="0" fontId="2" fillId="0" borderId="0" xfId="0" applyFont="1" applyFill="1" applyBorder="1"/>
    <xf numFmtId="0" fontId="0" fillId="0" borderId="0" xfId="0" applyFill="1" applyBorder="1"/>
    <xf numFmtId="10" fontId="2" fillId="0" borderId="0" xfId="2" applyNumberFormat="1" applyFont="1" applyBorder="1"/>
    <xf numFmtId="0" fontId="19" fillId="0" borderId="0" xfId="2" applyNumberFormat="1" applyFont="1" applyFill="1" applyBorder="1"/>
    <xf numFmtId="165" fontId="2" fillId="0" borderId="0" xfId="1" applyNumberFormat="1" applyFont="1" applyBorder="1"/>
    <xf numFmtId="165" fontId="19" fillId="0" borderId="0" xfId="1" applyNumberFormat="1" applyFont="1" applyFill="1" applyBorder="1"/>
    <xf numFmtId="0" fontId="19" fillId="0" borderId="0" xfId="0" applyFont="1" applyBorder="1"/>
    <xf numFmtId="165" fontId="25" fillId="0" borderId="0" xfId="1" applyNumberFormat="1" applyFont="1" applyBorder="1"/>
    <xf numFmtId="166" fontId="1" fillId="0" borderId="0" xfId="1" applyNumberFormat="1" applyFont="1" applyBorder="1" applyAlignment="1">
      <alignment horizontal="right"/>
    </xf>
    <xf numFmtId="167" fontId="26" fillId="3" borderId="1" xfId="2" applyNumberFormat="1" applyFont="1" applyFill="1" applyBorder="1" applyAlignment="1">
      <alignment horizontal="right"/>
    </xf>
    <xf numFmtId="3" fontId="4" fillId="0" borderId="1" xfId="6" applyNumberFormat="1" applyFont="1" applyBorder="1" applyAlignment="1" applyProtection="1">
      <alignment horizontal="right"/>
    </xf>
    <xf numFmtId="165" fontId="4" fillId="0" borderId="1" xfId="7" applyNumberFormat="1" applyFont="1" applyBorder="1" applyAlignment="1" applyProtection="1">
      <alignment horizontal="center"/>
    </xf>
    <xf numFmtId="165" fontId="7" fillId="0" borderId="1" xfId="7" applyNumberFormat="1" applyFont="1" applyBorder="1" applyAlignment="1" applyProtection="1">
      <alignment horizontal="center"/>
    </xf>
    <xf numFmtId="167" fontId="26" fillId="3" borderId="0" xfId="2" applyNumberFormat="1" applyFont="1" applyFill="1" applyBorder="1" applyAlignment="1">
      <alignment horizontal="right"/>
    </xf>
    <xf numFmtId="165" fontId="27" fillId="3" borderId="1" xfId="3" applyNumberFormat="1" applyFont="1" applyFill="1" applyBorder="1"/>
    <xf numFmtId="165" fontId="12" fillId="3" borderId="7" xfId="1" applyNumberFormat="1" applyFont="1" applyFill="1" applyBorder="1"/>
    <xf numFmtId="165" fontId="12" fillId="3" borderId="16" xfId="3" applyNumberFormat="1" applyFont="1" applyFill="1" applyBorder="1"/>
    <xf numFmtId="165" fontId="7" fillId="0" borderId="1" xfId="5" applyNumberFormat="1" applyFont="1" applyBorder="1" applyAlignment="1" applyProtection="1">
      <alignment horizontal="center"/>
    </xf>
    <xf numFmtId="167" fontId="11" fillId="3" borderId="5" xfId="2" applyNumberFormat="1" applyFont="1" applyFill="1" applyBorder="1"/>
    <xf numFmtId="165" fontId="12" fillId="0" borderId="1" xfId="3" applyNumberFormat="1" applyFont="1" applyFill="1" applyBorder="1"/>
    <xf numFmtId="17" fontId="10" fillId="4" borderId="8" xfId="0" applyNumberFormat="1" applyFont="1" applyFill="1" applyBorder="1" applyAlignment="1">
      <alignment horizontal="center" vertical="center"/>
    </xf>
    <xf numFmtId="164" fontId="0" fillId="0" borderId="0" xfId="0" applyNumberFormat="1"/>
    <xf numFmtId="0" fontId="28" fillId="0" borderId="0" xfId="0" applyFont="1"/>
    <xf numFmtId="0" fontId="17" fillId="5" borderId="0" xfId="0" applyFont="1" applyFill="1" applyAlignment="1">
      <alignment horizontal="center"/>
    </xf>
    <xf numFmtId="0" fontId="18" fillId="6" borderId="1" xfId="4" applyFill="1" applyBorder="1"/>
    <xf numFmtId="0" fontId="18" fillId="7" borderId="1" xfId="4" applyFill="1" applyBorder="1"/>
    <xf numFmtId="0" fontId="20" fillId="3" borderId="0" xfId="0" applyFont="1" applyFill="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8" fillId="0" borderId="0" xfId="4" applyBorder="1" applyAlignment="1">
      <alignment horizontal="left" vertical="center" wrapText="1"/>
    </xf>
    <xf numFmtId="0" fontId="9" fillId="4" borderId="3"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1"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9" fillId="4" borderId="11" xfId="0" applyFont="1" applyFill="1" applyBorder="1" applyAlignment="1">
      <alignment horizontal="center" vertical="center" wrapText="1"/>
    </xf>
  </cellXfs>
  <cellStyles count="8">
    <cellStyle name="60% - Énfasis1" xfId="3" builtinId="32"/>
    <cellStyle name="Hipervínculo" xfId="4" builtinId="8"/>
    <cellStyle name="Millares" xfId="1" builtinId="3"/>
    <cellStyle name="Millares 2" xfId="7"/>
    <cellStyle name="Millares 6" xfId="5"/>
    <cellStyle name="Normal" xfId="0" builtinId="0"/>
    <cellStyle name="Normal 2" xfId="6"/>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104512</xdr:colOff>
      <xdr:row>1</xdr:row>
      <xdr:rowOff>80696</xdr:rowOff>
    </xdr:from>
    <xdr:ext cx="1821872" cy="634484"/>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992" y="263576"/>
          <a:ext cx="1821872" cy="63448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tabSelected="1" topLeftCell="B1" workbookViewId="0">
      <selection activeCell="C10" sqref="C10:H10"/>
    </sheetView>
  </sheetViews>
  <sheetFormatPr baseColWidth="10" defaultColWidth="11.5703125" defaultRowHeight="15" x14ac:dyDescent="0.25"/>
  <cols>
    <col min="1" max="1" width="11.5703125" style="18"/>
    <col min="2" max="2" width="4.7109375" style="18" customWidth="1"/>
    <col min="3" max="6" width="11.5703125" style="18"/>
    <col min="7" max="7" width="17.42578125" style="18" customWidth="1"/>
    <col min="8" max="8" width="14.42578125" style="18" customWidth="1"/>
    <col min="9" max="16384" width="11.5703125" style="18"/>
  </cols>
  <sheetData>
    <row r="2" spans="2:8" x14ac:dyDescent="0.25">
      <c r="G2" s="122" t="s">
        <v>70</v>
      </c>
      <c r="H2" s="122"/>
    </row>
    <row r="3" spans="2:8" x14ac:dyDescent="0.25">
      <c r="G3" s="122"/>
      <c r="H3" s="122"/>
    </row>
    <row r="4" spans="2:8" x14ac:dyDescent="0.25">
      <c r="G4" s="122"/>
      <c r="H4" s="122"/>
    </row>
    <row r="5" spans="2:8" ht="24.75" customHeight="1" x14ac:dyDescent="0.25">
      <c r="G5" s="122"/>
      <c r="H5" s="122"/>
    </row>
    <row r="6" spans="2:8" x14ac:dyDescent="0.25">
      <c r="G6" s="122"/>
      <c r="H6" s="122"/>
    </row>
    <row r="8" spans="2:8" ht="18.75" x14ac:dyDescent="0.3">
      <c r="B8" s="119" t="s">
        <v>39</v>
      </c>
      <c r="C8" s="119"/>
      <c r="D8" s="119"/>
      <c r="E8" s="119"/>
      <c r="F8" s="119"/>
      <c r="G8" s="119"/>
      <c r="H8" s="119"/>
    </row>
    <row r="10" spans="2:8" x14ac:dyDescent="0.25">
      <c r="B10" s="51" t="s">
        <v>40</v>
      </c>
      <c r="C10" s="120" t="s">
        <v>32</v>
      </c>
      <c r="D10" s="120"/>
      <c r="E10" s="120"/>
      <c r="F10" s="120"/>
      <c r="G10" s="120"/>
      <c r="H10" s="120"/>
    </row>
    <row r="11" spans="2:8" x14ac:dyDescent="0.25">
      <c r="B11" s="50"/>
      <c r="C11" s="15"/>
      <c r="D11" s="15"/>
      <c r="E11" s="15"/>
      <c r="F11" s="15"/>
      <c r="G11" s="15"/>
      <c r="H11" s="15"/>
    </row>
    <row r="12" spans="2:8" x14ac:dyDescent="0.25">
      <c r="B12" s="52" t="s">
        <v>41</v>
      </c>
      <c r="C12" s="121" t="s">
        <v>33</v>
      </c>
      <c r="D12" s="121"/>
      <c r="E12" s="121"/>
      <c r="F12" s="121"/>
      <c r="G12" s="121"/>
      <c r="H12" s="121"/>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9"/>
  <sheetViews>
    <sheetView showGridLines="0" zoomScale="80" zoomScaleNormal="80" workbookViewId="0">
      <pane xSplit="3" ySplit="10" topLeftCell="CI14" activePane="bottomRight" state="frozen"/>
      <selection activeCell="H24" sqref="H24"/>
      <selection pane="topRight" activeCell="H24" sqref="H24"/>
      <selection pane="bottomLeft" activeCell="H24" sqref="H24"/>
      <selection pane="bottomRight"/>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93" width="14.5703125" customWidth="1"/>
    <col min="94" max="94" width="15.28515625" customWidth="1"/>
    <col min="95" max="96" width="16.85546875" customWidth="1"/>
    <col min="97" max="97" width="15.28515625" customWidth="1"/>
    <col min="98" max="98" width="18.85546875" bestFit="1" customWidth="1"/>
  </cols>
  <sheetData>
    <row r="1" spans="2:99" ht="4.5" customHeight="1" x14ac:dyDescent="0.25"/>
    <row r="3" spans="2:99" ht="18.75" x14ac:dyDescent="0.25">
      <c r="B3" s="44"/>
      <c r="C3" s="44"/>
      <c r="D3" s="125" t="s">
        <v>31</v>
      </c>
      <c r="E3" s="125"/>
      <c r="F3" s="125"/>
      <c r="G3" s="125"/>
      <c r="H3" s="125"/>
      <c r="I3" s="125"/>
      <c r="J3" s="125"/>
      <c r="K3" s="125"/>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Q3" s="44"/>
      <c r="CR3" s="12"/>
    </row>
    <row r="4" spans="2:99" ht="15.75" x14ac:dyDescent="0.25">
      <c r="B4" s="45"/>
      <c r="C4" s="45"/>
      <c r="D4" s="126" t="s">
        <v>35</v>
      </c>
      <c r="E4" s="126"/>
      <c r="F4" s="126"/>
      <c r="G4" s="126"/>
      <c r="H4" s="126"/>
      <c r="I4" s="126"/>
      <c r="J4" s="126"/>
      <c r="K4" s="126"/>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Q4" s="45"/>
      <c r="CR4" s="14"/>
    </row>
    <row r="5" spans="2:99" x14ac:dyDescent="0.25">
      <c r="B5" s="46"/>
      <c r="C5" s="46"/>
      <c r="D5" s="126" t="s">
        <v>69</v>
      </c>
      <c r="E5" s="126"/>
      <c r="F5" s="126"/>
      <c r="G5" s="126"/>
      <c r="H5" s="126"/>
      <c r="I5" s="126"/>
      <c r="J5" s="126"/>
      <c r="K5" s="12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Q5" s="46"/>
      <c r="CR5" s="13"/>
    </row>
    <row r="6" spans="2:99" x14ac:dyDescent="0.25">
      <c r="D6" s="127" t="s">
        <v>36</v>
      </c>
      <c r="E6" s="127"/>
      <c r="F6" s="127"/>
      <c r="G6" s="127"/>
      <c r="H6" s="127"/>
      <c r="I6" s="127"/>
      <c r="J6" s="127"/>
      <c r="K6" s="127"/>
    </row>
    <row r="7" spans="2:99" x14ac:dyDescent="0.25">
      <c r="D7" s="128" t="s">
        <v>34</v>
      </c>
      <c r="E7" s="128"/>
      <c r="F7" s="47"/>
      <c r="G7" s="47"/>
      <c r="H7" s="47"/>
      <c r="I7" s="47"/>
      <c r="J7" s="47"/>
      <c r="K7" s="47"/>
      <c r="AX7" s="83"/>
      <c r="AY7" s="83"/>
      <c r="AZ7" s="83"/>
      <c r="BA7" s="83"/>
      <c r="BB7" s="83"/>
      <c r="BC7" s="83"/>
      <c r="BD7" s="83"/>
      <c r="BE7" s="83"/>
      <c r="BF7" s="83"/>
      <c r="BG7" s="83"/>
      <c r="BH7" s="83"/>
      <c r="BI7" s="83"/>
      <c r="BJ7" s="83"/>
      <c r="BK7" s="83"/>
      <c r="BL7" s="9"/>
      <c r="BM7" s="9"/>
      <c r="BN7" s="9"/>
      <c r="BO7" s="9"/>
      <c r="BP7" s="9"/>
      <c r="BQ7" s="9"/>
      <c r="BR7" s="9"/>
      <c r="BS7" s="9"/>
      <c r="BT7" s="9"/>
      <c r="BU7" s="9"/>
      <c r="BV7" s="9"/>
      <c r="BW7" s="9"/>
      <c r="BX7" s="9"/>
      <c r="BY7" s="9"/>
      <c r="BZ7" s="9"/>
      <c r="CA7" s="9"/>
      <c r="CB7" s="9"/>
      <c r="CC7" s="9"/>
      <c r="CD7" s="9"/>
      <c r="CE7" s="9"/>
      <c r="CF7" s="9"/>
      <c r="CG7" s="9"/>
      <c r="CH7" s="9"/>
      <c r="CI7" s="9"/>
      <c r="CQ7" s="9"/>
    </row>
    <row r="8" spans="2:99" x14ac:dyDescent="0.25">
      <c r="BL8" s="84"/>
      <c r="BM8" s="84"/>
      <c r="BN8" s="84"/>
      <c r="BO8" s="84"/>
      <c r="BP8" s="84"/>
      <c r="BQ8" s="84"/>
      <c r="BR8" s="84"/>
      <c r="BS8" s="88"/>
      <c r="BT8" s="88"/>
      <c r="BU8" s="88"/>
      <c r="BV8" s="88"/>
      <c r="BW8" s="88"/>
      <c r="BX8" s="88"/>
      <c r="BY8" s="88"/>
      <c r="BZ8" s="88"/>
      <c r="CA8" s="88"/>
      <c r="CB8" s="88"/>
      <c r="CC8" s="88"/>
      <c r="CD8" s="88"/>
      <c r="CE8" s="88"/>
      <c r="CF8" s="88"/>
      <c r="CG8" s="88"/>
      <c r="CH8" s="88"/>
      <c r="CI8" s="88"/>
      <c r="CQ8" s="84"/>
      <c r="CT8" s="9"/>
    </row>
    <row r="9" spans="2:99" ht="30" customHeight="1" x14ac:dyDescent="0.25">
      <c r="D9" s="129" t="s">
        <v>12</v>
      </c>
      <c r="E9" s="130"/>
      <c r="F9" s="130"/>
      <c r="G9" s="130"/>
      <c r="H9" s="130"/>
      <c r="I9" s="130"/>
      <c r="J9" s="130"/>
      <c r="K9" s="130"/>
      <c r="L9" s="130"/>
      <c r="M9" s="130"/>
      <c r="N9" s="130"/>
      <c r="O9" s="131"/>
      <c r="P9" s="129" t="s">
        <v>22</v>
      </c>
      <c r="Q9" s="130"/>
      <c r="R9" s="130"/>
      <c r="S9" s="130"/>
      <c r="T9" s="130"/>
      <c r="U9" s="130"/>
      <c r="V9" s="130"/>
      <c r="W9" s="130"/>
      <c r="X9" s="130"/>
      <c r="Y9" s="130"/>
      <c r="Z9" s="130"/>
      <c r="AA9" s="131"/>
      <c r="AB9" s="137" t="s">
        <v>24</v>
      </c>
      <c r="AC9" s="138"/>
      <c r="AD9" s="138"/>
      <c r="AE9" s="138"/>
      <c r="AF9" s="138"/>
      <c r="AG9" s="138"/>
      <c r="AH9" s="138"/>
      <c r="AI9" s="138"/>
      <c r="AJ9" s="138"/>
      <c r="AK9" s="138"/>
      <c r="AL9" s="138"/>
      <c r="AM9" s="139"/>
      <c r="AN9" s="132" t="s">
        <v>25</v>
      </c>
      <c r="AO9" s="133"/>
      <c r="AP9" s="133"/>
      <c r="AQ9" s="133"/>
      <c r="AR9" s="133"/>
      <c r="AS9" s="133"/>
      <c r="AT9" s="133"/>
      <c r="AU9" s="133"/>
      <c r="AV9" s="133"/>
      <c r="AW9" s="133"/>
      <c r="AX9" s="133"/>
      <c r="AY9" s="134"/>
      <c r="AZ9" s="132" t="s">
        <v>48</v>
      </c>
      <c r="BA9" s="133"/>
      <c r="BB9" s="133"/>
      <c r="BC9" s="133"/>
      <c r="BD9" s="133"/>
      <c r="BE9" s="133"/>
      <c r="BF9" s="133"/>
      <c r="BG9" s="133"/>
      <c r="BH9" s="133"/>
      <c r="BI9" s="133"/>
      <c r="BJ9" s="133"/>
      <c r="BK9" s="134"/>
      <c r="BL9" s="132" t="s">
        <v>55</v>
      </c>
      <c r="BM9" s="133"/>
      <c r="BN9" s="133"/>
      <c r="BO9" s="133"/>
      <c r="BP9" s="133"/>
      <c r="BQ9" s="133"/>
      <c r="BR9" s="133"/>
      <c r="BS9" s="133"/>
      <c r="BT9" s="133"/>
      <c r="BU9" s="133"/>
      <c r="BV9" s="133"/>
      <c r="BW9" s="134"/>
      <c r="BX9" s="132" t="s">
        <v>57</v>
      </c>
      <c r="BY9" s="133"/>
      <c r="BZ9" s="133"/>
      <c r="CA9" s="133"/>
      <c r="CB9" s="133"/>
      <c r="CC9" s="133"/>
      <c r="CD9" s="133"/>
      <c r="CE9" s="133"/>
      <c r="CF9" s="133"/>
      <c r="CG9" s="133"/>
      <c r="CH9" s="133"/>
      <c r="CI9" s="134"/>
      <c r="CJ9" s="132" t="s">
        <v>59</v>
      </c>
      <c r="CK9" s="133"/>
      <c r="CL9" s="133"/>
      <c r="CM9" s="133"/>
      <c r="CN9" s="133"/>
      <c r="CO9" s="133"/>
      <c r="CP9" s="134"/>
      <c r="CQ9" s="123" t="s">
        <v>56</v>
      </c>
      <c r="CR9" s="123" t="s">
        <v>37</v>
      </c>
      <c r="CS9" s="123" t="s">
        <v>28</v>
      </c>
      <c r="CT9" s="123" t="s">
        <v>38</v>
      </c>
    </row>
    <row r="10" spans="2:99" ht="21.75" customHeight="1" x14ac:dyDescent="0.25">
      <c r="D10" s="16" t="s">
        <v>13</v>
      </c>
      <c r="E10" s="16" t="s">
        <v>0</v>
      </c>
      <c r="F10" s="16" t="s">
        <v>15</v>
      </c>
      <c r="G10" s="16" t="s">
        <v>16</v>
      </c>
      <c r="H10" s="54" t="s">
        <v>17</v>
      </c>
      <c r="I10" s="54" t="s">
        <v>14</v>
      </c>
      <c r="J10" s="54" t="s">
        <v>4</v>
      </c>
      <c r="K10" s="54" t="s">
        <v>18</v>
      </c>
      <c r="L10" s="54" t="s">
        <v>8</v>
      </c>
      <c r="M10" s="54" t="s">
        <v>9</v>
      </c>
      <c r="N10" s="55" t="s">
        <v>10</v>
      </c>
      <c r="O10" s="55" t="s">
        <v>11</v>
      </c>
      <c r="P10" s="55" t="s">
        <v>19</v>
      </c>
      <c r="Q10" s="55" t="s">
        <v>0</v>
      </c>
      <c r="R10" s="55" t="s">
        <v>15</v>
      </c>
      <c r="S10" s="55" t="s">
        <v>16</v>
      </c>
      <c r="T10" s="55" t="s">
        <v>17</v>
      </c>
      <c r="U10" s="55" t="s">
        <v>20</v>
      </c>
      <c r="V10" s="55" t="s">
        <v>4</v>
      </c>
      <c r="W10" s="55" t="s">
        <v>21</v>
      </c>
      <c r="X10" s="55" t="s">
        <v>8</v>
      </c>
      <c r="Y10" s="55" t="s">
        <v>9</v>
      </c>
      <c r="Z10" s="55" t="s">
        <v>10</v>
      </c>
      <c r="AA10" s="56" t="s">
        <v>11</v>
      </c>
      <c r="AB10" s="56" t="s">
        <v>19</v>
      </c>
      <c r="AC10" s="55" t="s">
        <v>0</v>
      </c>
      <c r="AD10" s="55" t="s">
        <v>15</v>
      </c>
      <c r="AE10" s="55" t="s">
        <v>16</v>
      </c>
      <c r="AF10" s="55" t="s">
        <v>17</v>
      </c>
      <c r="AG10" s="17" t="s">
        <v>20</v>
      </c>
      <c r="AH10" s="17" t="s">
        <v>4</v>
      </c>
      <c r="AI10" s="17" t="s">
        <v>21</v>
      </c>
      <c r="AJ10" s="17" t="s">
        <v>8</v>
      </c>
      <c r="AK10" s="17" t="s">
        <v>9</v>
      </c>
      <c r="AL10" s="17" t="s">
        <v>10</v>
      </c>
      <c r="AM10" s="17" t="s">
        <v>11</v>
      </c>
      <c r="AN10" s="17" t="s">
        <v>19</v>
      </c>
      <c r="AO10" s="17" t="s">
        <v>0</v>
      </c>
      <c r="AP10" s="17" t="s">
        <v>15</v>
      </c>
      <c r="AQ10" s="17" t="s">
        <v>16</v>
      </c>
      <c r="AR10" s="17" t="s">
        <v>17</v>
      </c>
      <c r="AS10" s="17" t="s">
        <v>20</v>
      </c>
      <c r="AT10" s="17" t="s">
        <v>4</v>
      </c>
      <c r="AU10" s="17" t="s">
        <v>21</v>
      </c>
      <c r="AV10" s="17" t="s">
        <v>8</v>
      </c>
      <c r="AW10" s="17" t="s">
        <v>9</v>
      </c>
      <c r="AX10" s="17" t="s">
        <v>10</v>
      </c>
      <c r="AY10" s="17" t="s">
        <v>53</v>
      </c>
      <c r="AZ10" s="17" t="s">
        <v>19</v>
      </c>
      <c r="BA10" s="17" t="s">
        <v>0</v>
      </c>
      <c r="BB10" s="17" t="s">
        <v>15</v>
      </c>
      <c r="BC10" s="17" t="s">
        <v>16</v>
      </c>
      <c r="BD10" s="17" t="s">
        <v>50</v>
      </c>
      <c r="BE10" s="17" t="s">
        <v>20</v>
      </c>
      <c r="BF10" s="17" t="s">
        <v>4</v>
      </c>
      <c r="BG10" s="17" t="s">
        <v>21</v>
      </c>
      <c r="BH10" s="17" t="s">
        <v>8</v>
      </c>
      <c r="BI10" s="17" t="s">
        <v>9</v>
      </c>
      <c r="BJ10" s="17" t="s">
        <v>10</v>
      </c>
      <c r="BK10" s="17" t="s">
        <v>11</v>
      </c>
      <c r="BL10" s="87" t="s">
        <v>19</v>
      </c>
      <c r="BM10" s="87" t="s">
        <v>0</v>
      </c>
      <c r="BN10" s="87" t="s">
        <v>15</v>
      </c>
      <c r="BO10" s="87" t="s">
        <v>16</v>
      </c>
      <c r="BP10" s="87" t="s">
        <v>17</v>
      </c>
      <c r="BQ10" s="87" t="s">
        <v>20</v>
      </c>
      <c r="BR10" s="87" t="s">
        <v>4</v>
      </c>
      <c r="BS10" s="87" t="s">
        <v>21</v>
      </c>
      <c r="BT10" s="87" t="s">
        <v>8</v>
      </c>
      <c r="BU10" s="87" t="s">
        <v>9</v>
      </c>
      <c r="BV10" s="87" t="s">
        <v>10</v>
      </c>
      <c r="BW10" s="87" t="s">
        <v>11</v>
      </c>
      <c r="BX10" s="87" t="s">
        <v>19</v>
      </c>
      <c r="BY10" s="87" t="s">
        <v>0</v>
      </c>
      <c r="BZ10" s="87" t="s">
        <v>15</v>
      </c>
      <c r="CA10" s="87" t="s">
        <v>16</v>
      </c>
      <c r="CB10" s="87" t="s">
        <v>17</v>
      </c>
      <c r="CC10" s="87" t="s">
        <v>20</v>
      </c>
      <c r="CD10" s="87" t="s">
        <v>4</v>
      </c>
      <c r="CE10" s="87" t="s">
        <v>21</v>
      </c>
      <c r="CF10" s="87" t="s">
        <v>8</v>
      </c>
      <c r="CG10" s="87" t="s">
        <v>58</v>
      </c>
      <c r="CH10" s="87" t="s">
        <v>10</v>
      </c>
      <c r="CI10" s="87" t="s">
        <v>11</v>
      </c>
      <c r="CJ10" s="87" t="s">
        <v>60</v>
      </c>
      <c r="CK10" s="87" t="s">
        <v>62</v>
      </c>
      <c r="CL10" s="87" t="s">
        <v>64</v>
      </c>
      <c r="CM10" s="87" t="s">
        <v>66</v>
      </c>
      <c r="CN10" s="87" t="s">
        <v>67</v>
      </c>
      <c r="CO10" s="87" t="s">
        <v>20</v>
      </c>
      <c r="CP10" s="87" t="s">
        <v>72</v>
      </c>
      <c r="CQ10" s="124"/>
      <c r="CR10" s="124"/>
      <c r="CS10" s="124"/>
      <c r="CT10" s="124"/>
    </row>
    <row r="11" spans="2:99" s="19" customFormat="1" x14ac:dyDescent="0.25">
      <c r="B11" s="20" t="s">
        <v>54</v>
      </c>
      <c r="C11" s="21"/>
      <c r="D11" s="22">
        <v>636427.39296000008</v>
      </c>
      <c r="E11" s="22">
        <v>651437.4635800001</v>
      </c>
      <c r="F11" s="22">
        <v>665823.90379999997</v>
      </c>
      <c r="G11" s="57">
        <v>680703.87474</v>
      </c>
      <c r="H11" s="58">
        <v>695167.67573000002</v>
      </c>
      <c r="I11" s="59">
        <v>709798.50873999996</v>
      </c>
      <c r="J11" s="59">
        <v>656226.60291000002</v>
      </c>
      <c r="K11" s="59">
        <v>669350.04471000005</v>
      </c>
      <c r="L11" s="59">
        <v>682547.90467999992</v>
      </c>
      <c r="M11" s="59">
        <v>695863.45725999994</v>
      </c>
      <c r="N11" s="59">
        <v>709272.74294000003</v>
      </c>
      <c r="O11" s="59">
        <v>721287.74194000009</v>
      </c>
      <c r="P11" s="59">
        <v>736667.64346000005</v>
      </c>
      <c r="Q11" s="59">
        <v>753070.34011999995</v>
      </c>
      <c r="R11" s="59">
        <v>767946.32638999994</v>
      </c>
      <c r="S11" s="59">
        <v>783366.58709000004</v>
      </c>
      <c r="T11" s="59">
        <v>796985.0602999999</v>
      </c>
      <c r="U11" s="59">
        <v>798405.67434000003</v>
      </c>
      <c r="V11" s="59">
        <v>799898.35149000003</v>
      </c>
      <c r="W11" s="59">
        <v>841478.08945000009</v>
      </c>
      <c r="X11" s="59">
        <v>842832.95685000008</v>
      </c>
      <c r="Y11" s="59">
        <v>871525.97148000007</v>
      </c>
      <c r="Z11" s="59">
        <v>886742.42700000003</v>
      </c>
      <c r="AA11" s="59">
        <v>902376.56709000003</v>
      </c>
      <c r="AB11" s="59">
        <v>918452.70615999994</v>
      </c>
      <c r="AC11" s="59">
        <v>920000.40287999995</v>
      </c>
      <c r="AD11" s="59">
        <v>950377.26059000008</v>
      </c>
      <c r="AE11" s="59">
        <v>966835.73677999992</v>
      </c>
      <c r="AF11" s="60">
        <v>982862.01114999992</v>
      </c>
      <c r="AG11" s="53">
        <v>998471.15755999996</v>
      </c>
      <c r="AH11" s="22">
        <v>1014016.77933</v>
      </c>
      <c r="AI11" s="22">
        <v>1029421.15478</v>
      </c>
      <c r="AJ11" s="22">
        <v>1044316.50422</v>
      </c>
      <c r="AK11" s="22">
        <v>1059432.28819</v>
      </c>
      <c r="AL11" s="22">
        <v>1074228.9712799999</v>
      </c>
      <c r="AM11" s="22">
        <v>1089147.1566900001</v>
      </c>
      <c r="AN11" s="22">
        <v>1103945.5025299999</v>
      </c>
      <c r="AO11" s="62">
        <v>1118833.04669</v>
      </c>
      <c r="AP11" s="62">
        <v>1133971.13078</v>
      </c>
      <c r="AQ11" s="62">
        <v>1148916.96383</v>
      </c>
      <c r="AR11" s="62">
        <v>1164319.7718499999</v>
      </c>
      <c r="AS11" s="62">
        <v>1179435.98841</v>
      </c>
      <c r="AT11" s="62">
        <v>1194604.8214400001</v>
      </c>
      <c r="AU11" s="62">
        <v>1179519.1615800001</v>
      </c>
      <c r="AV11" s="62">
        <v>1194263.3730599999</v>
      </c>
      <c r="AW11" s="62">
        <v>1209408.28364</v>
      </c>
      <c r="AX11" s="62">
        <v>1225001.16102</v>
      </c>
      <c r="AY11" s="62">
        <v>1235529.96306</v>
      </c>
      <c r="AZ11" s="85">
        <v>1212962.2196299999</v>
      </c>
      <c r="BA11" s="85">
        <v>1229098.98756</v>
      </c>
      <c r="BB11" s="85">
        <v>1245162.81935</v>
      </c>
      <c r="BC11" s="85">
        <v>1260965.2733</v>
      </c>
      <c r="BD11" s="85">
        <v>1278301.1664499999</v>
      </c>
      <c r="BE11" s="85">
        <v>1294360.3786299999</v>
      </c>
      <c r="BF11" s="85">
        <v>1310727.05785</v>
      </c>
      <c r="BG11" s="85">
        <v>1327247.78828</v>
      </c>
      <c r="BH11" s="85">
        <v>1341818.7971199998</v>
      </c>
      <c r="BI11" s="85">
        <v>1359498.66035</v>
      </c>
      <c r="BJ11" s="85">
        <v>1375604.88686</v>
      </c>
      <c r="BK11" s="85">
        <v>1391981.5059</v>
      </c>
      <c r="BL11" s="85">
        <v>1407060.7225899999</v>
      </c>
      <c r="BM11" s="85">
        <v>1407060.7226</v>
      </c>
      <c r="BN11" s="85">
        <v>1437423.4697100001</v>
      </c>
      <c r="BO11" s="85">
        <v>1452875.2148599999</v>
      </c>
      <c r="BP11" s="85">
        <v>1468356.64014</v>
      </c>
      <c r="BQ11" s="85">
        <v>1483560.54684</v>
      </c>
      <c r="BR11" s="85">
        <f>1498740966.27/1000</f>
        <v>1498740.96627</v>
      </c>
      <c r="BS11" s="85">
        <v>1513988.5929700001</v>
      </c>
      <c r="BT11" s="85">
        <v>1529308.7025100002</v>
      </c>
      <c r="BU11" s="85">
        <v>1544662.99456</v>
      </c>
      <c r="BV11" s="85">
        <v>1544662.99456</v>
      </c>
      <c r="BW11" s="85">
        <v>1600512.59745</v>
      </c>
      <c r="BX11" s="85">
        <v>1616029.9681599999</v>
      </c>
      <c r="BY11" s="85">
        <v>1631501.4346399999</v>
      </c>
      <c r="BZ11" s="85">
        <v>1646990.7033200001</v>
      </c>
      <c r="CA11" s="85">
        <v>1662754.8817900002</v>
      </c>
      <c r="CB11" s="85">
        <v>1678734.4581100002</v>
      </c>
      <c r="CC11" s="85">
        <v>1694613.6231199999</v>
      </c>
      <c r="CD11" s="85">
        <v>1710540.9056099998</v>
      </c>
      <c r="CE11" s="85">
        <v>1726488.9753399999</v>
      </c>
      <c r="CF11" s="85">
        <v>1742679.90637</v>
      </c>
      <c r="CG11" s="85">
        <v>1758823.0756600001</v>
      </c>
      <c r="CH11" s="85">
        <v>1774945.3194299999</v>
      </c>
      <c r="CI11" s="85">
        <v>1826938.3748300001</v>
      </c>
      <c r="CJ11" s="85">
        <v>1826938.3748300001</v>
      </c>
      <c r="CK11" s="85">
        <v>1860418.1999900001</v>
      </c>
      <c r="CL11" s="85">
        <v>1877337.3846100001</v>
      </c>
      <c r="CM11" s="85">
        <v>1877337.3846100001</v>
      </c>
      <c r="CN11" s="85">
        <v>1877337.38047</v>
      </c>
      <c r="CO11" s="85">
        <v>1877343.20456</v>
      </c>
      <c r="CP11" s="85">
        <v>1944561.6139199999</v>
      </c>
      <c r="CQ11" s="24">
        <f>IFERROR(CP11/CO11-1,)</f>
        <v>3.5805072400575844E-2</v>
      </c>
      <c r="CR11" s="24">
        <f>+CQ39</f>
        <v>1.0639415419858356E-2</v>
      </c>
      <c r="CS11" s="24">
        <f>CP11/CD11-1</f>
        <v>0.13681093947679979</v>
      </c>
      <c r="CT11" s="24">
        <f>+CQ49</f>
        <v>0.13480164566409147</v>
      </c>
    </row>
    <row r="12" spans="2:99" s="25" customFormat="1" ht="19.5" customHeight="1" x14ac:dyDescent="0.25">
      <c r="B12" s="26"/>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c r="CO12" s="42"/>
      <c r="CP12" s="42"/>
      <c r="CQ12" s="42"/>
      <c r="CR12" s="28"/>
      <c r="CS12" s="28"/>
      <c r="CT12" s="29"/>
    </row>
    <row r="13" spans="2:99" s="19" customFormat="1" x14ac:dyDescent="0.25">
      <c r="B13" s="20" t="s">
        <v>47</v>
      </c>
      <c r="C13" s="21"/>
      <c r="D13" s="22">
        <v>23039730.399069998</v>
      </c>
      <c r="E13" s="22">
        <v>23216502.394959997</v>
      </c>
      <c r="F13" s="22">
        <v>23200134.916060001</v>
      </c>
      <c r="G13" s="22">
        <v>22931971.211789995</v>
      </c>
      <c r="H13" s="22">
        <v>23465511.547910001</v>
      </c>
      <c r="I13" s="23">
        <v>23583851.294439998</v>
      </c>
      <c r="J13" s="23">
        <v>23775923.11101</v>
      </c>
      <c r="K13" s="23">
        <v>23950831.631220002</v>
      </c>
      <c r="L13" s="23">
        <v>23859950.107140001</v>
      </c>
      <c r="M13" s="23">
        <v>24297588.58997</v>
      </c>
      <c r="N13" s="23">
        <v>24982216.66003</v>
      </c>
      <c r="O13" s="23">
        <v>26216643.96012</v>
      </c>
      <c r="P13" s="23">
        <v>25681871.336139999</v>
      </c>
      <c r="Q13" s="23">
        <v>25687026.506510001</v>
      </c>
      <c r="R13" s="23">
        <v>26133854.378850002</v>
      </c>
      <c r="S13" s="23">
        <v>26074140.737900008</v>
      </c>
      <c r="T13" s="23">
        <v>26210496.120870002</v>
      </c>
      <c r="U13" s="23">
        <v>26485196.583020002</v>
      </c>
      <c r="V13" s="23">
        <v>26921686.813659996</v>
      </c>
      <c r="W13" s="23">
        <v>27260698.393219996</v>
      </c>
      <c r="X13" s="23">
        <v>27440200.829380002</v>
      </c>
      <c r="Y13" s="23">
        <v>27489642.7958</v>
      </c>
      <c r="Z13" s="23">
        <v>27725132.53864</v>
      </c>
      <c r="AA13" s="23">
        <v>28882605.387319997</v>
      </c>
      <c r="AB13" s="23">
        <v>28145377.839000005</v>
      </c>
      <c r="AC13" s="23">
        <v>28170075.067880005</v>
      </c>
      <c r="AD13" s="23">
        <v>28261236.102080006</v>
      </c>
      <c r="AE13" s="23">
        <v>27601335.485939998</v>
      </c>
      <c r="AF13" s="23">
        <v>27457791.189799998</v>
      </c>
      <c r="AG13" s="23">
        <v>27134906.566179998</v>
      </c>
      <c r="AH13" s="23">
        <v>26290670.617379989</v>
      </c>
      <c r="AI13" s="23">
        <v>26534075.271300007</v>
      </c>
      <c r="AJ13" s="23">
        <v>26058802</v>
      </c>
      <c r="AK13" s="23">
        <v>25780318.975729998</v>
      </c>
      <c r="AL13" s="23">
        <v>25547959.600619998</v>
      </c>
      <c r="AM13" s="23">
        <v>25755769.158399999</v>
      </c>
      <c r="AN13" s="23">
        <v>26013789.543090001</v>
      </c>
      <c r="AO13" s="23">
        <v>26402874.751709998</v>
      </c>
      <c r="AP13" s="23">
        <v>27147236.43228</v>
      </c>
      <c r="AQ13" s="23">
        <v>26820229.364300001</v>
      </c>
      <c r="AR13" s="23">
        <v>26574054.37074</v>
      </c>
      <c r="AS13" s="23">
        <v>27085158.349300001</v>
      </c>
      <c r="AT13" s="23">
        <v>26398590.631409999</v>
      </c>
      <c r="AU13" s="23">
        <v>26969030.276999999</v>
      </c>
      <c r="AV13" s="23">
        <v>27445831.604499988</v>
      </c>
      <c r="AW13" s="23">
        <v>27559048.672499999</v>
      </c>
      <c r="AX13" s="23">
        <v>27774226.882909998</v>
      </c>
      <c r="AY13" s="23">
        <v>29330985.643129196</v>
      </c>
      <c r="AZ13" s="23">
        <v>28641769.848919999</v>
      </c>
      <c r="BA13" s="23">
        <v>28980349.145030007</v>
      </c>
      <c r="BB13" s="23">
        <v>29763766.873709995</v>
      </c>
      <c r="BC13" s="23">
        <v>29352869.943109989</v>
      </c>
      <c r="BD13" s="23">
        <v>28903842.818229999</v>
      </c>
      <c r="BE13" s="23">
        <v>29283355.283360001</v>
      </c>
      <c r="BF13" s="23">
        <v>28993262.167970017</v>
      </c>
      <c r="BG13" s="23">
        <v>28945101.439199995</v>
      </c>
      <c r="BH13" s="23">
        <v>28751593.479649998</v>
      </c>
      <c r="BI13" s="23">
        <v>28981707.340839997</v>
      </c>
      <c r="BJ13" s="23">
        <v>29521608.930680003</v>
      </c>
      <c r="BK13" s="23">
        <v>30542308.711770006</v>
      </c>
      <c r="BL13" s="23">
        <v>30041395.127980001</v>
      </c>
      <c r="BM13" s="23">
        <v>30263475.35021</v>
      </c>
      <c r="BN13" s="23">
        <v>30780057.142740361</v>
      </c>
      <c r="BO13" s="23">
        <v>30341874.32192</v>
      </c>
      <c r="BP13" s="23">
        <v>30191131.354819994</v>
      </c>
      <c r="BQ13" s="23">
        <v>30280018.384389993</v>
      </c>
      <c r="BR13" s="23">
        <f>30342062232.38/1000</f>
        <v>30342062.232380003</v>
      </c>
      <c r="BS13" s="23">
        <v>30407710.533650003</v>
      </c>
      <c r="BT13" s="23">
        <v>30205250.58732</v>
      </c>
      <c r="BU13" s="23">
        <v>30088816.197620001</v>
      </c>
      <c r="BV13" s="23">
        <v>30432248.193460006</v>
      </c>
      <c r="BW13" s="23">
        <v>31092718.46407</v>
      </c>
      <c r="BX13" s="23">
        <v>30781958.541850008</v>
      </c>
      <c r="BY13" s="23">
        <v>31149976.416720007</v>
      </c>
      <c r="BZ13" s="23">
        <v>31350277.545699999</v>
      </c>
      <c r="CA13" s="23">
        <v>31591729.624090001</v>
      </c>
      <c r="CB13" s="23">
        <v>31363789.168480001</v>
      </c>
      <c r="CC13" s="23">
        <v>31498400.114229999</v>
      </c>
      <c r="CD13" s="23">
        <v>31854132.662289999</v>
      </c>
      <c r="CE13" s="23">
        <v>31980076.376880001</v>
      </c>
      <c r="CF13" s="23">
        <v>31910379.936179999</v>
      </c>
      <c r="CG13" s="23">
        <v>31961715.841680005</v>
      </c>
      <c r="CH13" s="23">
        <v>32106356.202779993</v>
      </c>
      <c r="CI13" s="23">
        <v>33660322.116149999</v>
      </c>
      <c r="CJ13" s="23">
        <v>33448110.218619999</v>
      </c>
      <c r="CK13" s="23">
        <v>33886236.101609997</v>
      </c>
      <c r="CL13" s="23">
        <v>33179942.971859999</v>
      </c>
      <c r="CM13" s="23">
        <v>33052499.539790001</v>
      </c>
      <c r="CN13" s="23">
        <v>33265483.239289999</v>
      </c>
      <c r="CO13" s="23">
        <v>33601255.443259999</v>
      </c>
      <c r="CP13" s="23">
        <v>33891167.779730007</v>
      </c>
      <c r="CQ13" s="24">
        <f>IFERROR(CP13/CO13-1,)</f>
        <v>8.6280209666440566E-3</v>
      </c>
      <c r="CR13" s="24">
        <f>+CQ40</f>
        <v>5.6480201424384813E-3</v>
      </c>
      <c r="CS13" s="24">
        <f>CP13/CD13-1</f>
        <v>6.394884893072339E-2</v>
      </c>
      <c r="CT13" s="24">
        <f>+CQ50</f>
        <v>6.3627962393884685E-2</v>
      </c>
      <c r="CU13" s="30"/>
    </row>
    <row r="14" spans="2:99" s="19" customFormat="1" x14ac:dyDescent="0.25">
      <c r="B14" s="31" t="s">
        <v>5</v>
      </c>
      <c r="C14" s="32"/>
      <c r="D14" s="33">
        <v>6994144.8533399999</v>
      </c>
      <c r="E14" s="33">
        <v>7016510.9826600002</v>
      </c>
      <c r="F14" s="33">
        <v>7129651.9875499988</v>
      </c>
      <c r="G14" s="33">
        <v>7387845.6044899998</v>
      </c>
      <c r="H14" s="33">
        <v>7389606.5550800003</v>
      </c>
      <c r="I14" s="33">
        <v>7408486.0351900002</v>
      </c>
      <c r="J14" s="33">
        <v>7366062.3362400001</v>
      </c>
      <c r="K14" s="33">
        <v>7492864.99003</v>
      </c>
      <c r="L14" s="33">
        <v>7373271.61527</v>
      </c>
      <c r="M14" s="33">
        <v>7414100.9293900002</v>
      </c>
      <c r="N14" s="33">
        <v>7519913.2250199998</v>
      </c>
      <c r="O14" s="33">
        <v>8002418.0117699997</v>
      </c>
      <c r="P14" s="33">
        <v>7885243.9346899996</v>
      </c>
      <c r="Q14" s="33">
        <v>7946124.03632</v>
      </c>
      <c r="R14" s="33">
        <v>7962113.3195799999</v>
      </c>
      <c r="S14" s="33">
        <v>8436918.516760001</v>
      </c>
      <c r="T14" s="33">
        <v>8317596.8514700001</v>
      </c>
      <c r="U14" s="33">
        <v>8224902.3901399998</v>
      </c>
      <c r="V14" s="33">
        <v>8224439.7081400007</v>
      </c>
      <c r="W14" s="33">
        <v>8361600.9384699995</v>
      </c>
      <c r="X14" s="33">
        <v>8196735.8712600004</v>
      </c>
      <c r="Y14" s="33">
        <v>8259716.5804599989</v>
      </c>
      <c r="Z14" s="33">
        <v>8268984.0529199997</v>
      </c>
      <c r="AA14" s="33">
        <v>8772604.8428299986</v>
      </c>
      <c r="AB14" s="33">
        <v>8482294.7514300011</v>
      </c>
      <c r="AC14" s="33">
        <v>8462893.1820700001</v>
      </c>
      <c r="AD14" s="33">
        <v>8420230.5559</v>
      </c>
      <c r="AE14" s="33">
        <v>8688945.2386700008</v>
      </c>
      <c r="AF14" s="33">
        <v>8534573.7641599998</v>
      </c>
      <c r="AG14" s="33">
        <v>8382193.6753199995</v>
      </c>
      <c r="AH14" s="33">
        <v>8082081.0424599983</v>
      </c>
      <c r="AI14" s="33">
        <v>8217852.2402499998</v>
      </c>
      <c r="AJ14" s="33">
        <v>8148560</v>
      </c>
      <c r="AK14" s="33">
        <v>8075233.8384099994</v>
      </c>
      <c r="AL14" s="33">
        <v>7946083.8174200011</v>
      </c>
      <c r="AM14" s="33">
        <v>8230305.7760099992</v>
      </c>
      <c r="AN14" s="33">
        <v>7992056.4887700006</v>
      </c>
      <c r="AO14" s="33">
        <v>7901705.4159800019</v>
      </c>
      <c r="AP14" s="33">
        <v>7899833.4091200018</v>
      </c>
      <c r="AQ14" s="33">
        <v>8195999.4153999984</v>
      </c>
      <c r="AR14" s="33">
        <v>7931478.9655700009</v>
      </c>
      <c r="AS14" s="33">
        <v>8017643.3945500003</v>
      </c>
      <c r="AT14" s="33">
        <v>7752000.8466100004</v>
      </c>
      <c r="AU14" s="33">
        <v>7726612.8368399991</v>
      </c>
      <c r="AV14" s="33">
        <v>7797343.7965700002</v>
      </c>
      <c r="AW14" s="33">
        <v>7829862.4754999997</v>
      </c>
      <c r="AX14" s="33">
        <v>7820966.6675699996</v>
      </c>
      <c r="AY14" s="33">
        <v>8329910.8248300254</v>
      </c>
      <c r="AZ14" s="33">
        <v>8017671.641289996</v>
      </c>
      <c r="BA14" s="33">
        <v>8194147.8079699995</v>
      </c>
      <c r="BB14" s="33">
        <v>8154621.3496000022</v>
      </c>
      <c r="BC14" s="33">
        <v>8449901.6292599998</v>
      </c>
      <c r="BD14" s="33">
        <v>8183348.7095799996</v>
      </c>
      <c r="BE14" s="33">
        <v>8255025.81831</v>
      </c>
      <c r="BF14" s="33">
        <v>8140483.8602500129</v>
      </c>
      <c r="BG14" s="33">
        <v>8213908.9264799999</v>
      </c>
      <c r="BH14" s="33">
        <v>8203236.0456600031</v>
      </c>
      <c r="BI14" s="33">
        <v>8091128.8479399998</v>
      </c>
      <c r="BJ14" s="33">
        <v>8050809.9094900014</v>
      </c>
      <c r="BK14" s="33">
        <v>8650004.6982900035</v>
      </c>
      <c r="BL14" s="33">
        <v>8310858.1372100022</v>
      </c>
      <c r="BM14" s="33">
        <v>8323366.7159500001</v>
      </c>
      <c r="BN14" s="33">
        <v>8450757.7545599788</v>
      </c>
      <c r="BO14" s="33">
        <v>8825815.8784899991</v>
      </c>
      <c r="BP14" s="33">
        <v>8557664.3405399993</v>
      </c>
      <c r="BQ14" s="33">
        <v>8601266.203639999</v>
      </c>
      <c r="BR14" s="33">
        <f>8460620989.98/1000</f>
        <v>8460620.9899799991</v>
      </c>
      <c r="BS14" s="33">
        <v>8473243.6787500009</v>
      </c>
      <c r="BT14" s="33">
        <v>8463246.6894399989</v>
      </c>
      <c r="BU14" s="33">
        <v>8362267.5649700006</v>
      </c>
      <c r="BV14" s="33">
        <v>8278799.0685600014</v>
      </c>
      <c r="BW14" s="33">
        <v>8840520.8093599994</v>
      </c>
      <c r="BX14" s="33">
        <v>8506891.37029</v>
      </c>
      <c r="BY14" s="33">
        <v>8463755.8168972246</v>
      </c>
      <c r="BZ14" s="33">
        <v>8425012.33025866</v>
      </c>
      <c r="CA14" s="33">
        <v>8728136.4571800008</v>
      </c>
      <c r="CB14" s="33">
        <v>8638170.8062100001</v>
      </c>
      <c r="CC14" s="33">
        <v>8562888.1583399996</v>
      </c>
      <c r="CD14" s="33">
        <v>8551836.4122400004</v>
      </c>
      <c r="CE14" s="33">
        <v>8595287.5861600004</v>
      </c>
      <c r="CF14" s="33">
        <v>8267080.8469899995</v>
      </c>
      <c r="CG14" s="33">
        <v>8405022.306040002</v>
      </c>
      <c r="CH14" s="33">
        <v>8395217.4963600002</v>
      </c>
      <c r="CI14" s="33">
        <v>8895125.1687400006</v>
      </c>
      <c r="CJ14" s="33">
        <v>8681185.7494099997</v>
      </c>
      <c r="CK14" s="33">
        <v>8705181.4054400008</v>
      </c>
      <c r="CL14" s="33">
        <v>8594301.1356700007</v>
      </c>
      <c r="CM14" s="33">
        <v>9080813.7074100003</v>
      </c>
      <c r="CN14" s="33">
        <v>9052372.6055800002</v>
      </c>
      <c r="CO14" s="33">
        <v>8928932.01633</v>
      </c>
      <c r="CP14" s="33">
        <v>8920110.8383700009</v>
      </c>
      <c r="CQ14" s="24">
        <f>IFERROR(CP14/CO14-1,)</f>
        <v>-9.8793203306579702E-4</v>
      </c>
      <c r="CR14" s="34">
        <f>+CQ42</f>
        <v>3.1488578407798951E-3</v>
      </c>
      <c r="CS14" s="24">
        <f>CP14/CD14-1</f>
        <v>4.306378283884138E-2</v>
      </c>
      <c r="CT14" s="34">
        <f>+CQ52</f>
        <v>2.0638182090937596E-2</v>
      </c>
      <c r="CU14" s="30"/>
    </row>
    <row r="15" spans="2:99" s="19" customFormat="1" x14ac:dyDescent="0.25">
      <c r="B15" s="31" t="s">
        <v>6</v>
      </c>
      <c r="C15" s="32"/>
      <c r="D15" s="33">
        <f>+D13-D14</f>
        <v>16045585.545729998</v>
      </c>
      <c r="E15" s="33">
        <f t="shared" ref="E15:AO15" si="0">+E13-E14</f>
        <v>16199991.412299998</v>
      </c>
      <c r="F15" s="33">
        <f t="shared" si="0"/>
        <v>16070482.928510003</v>
      </c>
      <c r="G15" s="33">
        <f t="shared" si="0"/>
        <v>15544125.607299995</v>
      </c>
      <c r="H15" s="33">
        <f t="shared" si="0"/>
        <v>16075904.992830001</v>
      </c>
      <c r="I15" s="33">
        <f t="shared" si="0"/>
        <v>16175365.259249996</v>
      </c>
      <c r="J15" s="33">
        <f t="shared" si="0"/>
        <v>16409860.774769999</v>
      </c>
      <c r="K15" s="33">
        <f t="shared" si="0"/>
        <v>16457966.641190002</v>
      </c>
      <c r="L15" s="33">
        <f t="shared" si="0"/>
        <v>16486678.491870001</v>
      </c>
      <c r="M15" s="33">
        <f t="shared" si="0"/>
        <v>16883487.660580002</v>
      </c>
      <c r="N15" s="33">
        <f>+N13-N14</f>
        <v>17462303.435010001</v>
      </c>
      <c r="O15" s="33">
        <f t="shared" si="0"/>
        <v>18214225.948350001</v>
      </c>
      <c r="P15" s="33">
        <f t="shared" si="0"/>
        <v>17796627.401450001</v>
      </c>
      <c r="Q15" s="33">
        <f t="shared" si="0"/>
        <v>17740902.47019</v>
      </c>
      <c r="R15" s="33">
        <f t="shared" si="0"/>
        <v>18171741.059270002</v>
      </c>
      <c r="S15" s="33">
        <f t="shared" si="0"/>
        <v>17637222.221140005</v>
      </c>
      <c r="T15" s="33">
        <f t="shared" si="0"/>
        <v>17892899.269400001</v>
      </c>
      <c r="U15" s="33">
        <f t="shared" si="0"/>
        <v>18260294.192880001</v>
      </c>
      <c r="V15" s="33">
        <f t="shared" si="0"/>
        <v>18697247.105519995</v>
      </c>
      <c r="W15" s="33">
        <f t="shared" si="0"/>
        <v>18899097.454749998</v>
      </c>
      <c r="X15" s="33">
        <f t="shared" si="0"/>
        <v>19243464.958120003</v>
      </c>
      <c r="Y15" s="33">
        <f t="shared" si="0"/>
        <v>19229926.215340003</v>
      </c>
      <c r="Z15" s="33">
        <f t="shared" si="0"/>
        <v>19456148.485720001</v>
      </c>
      <c r="AA15" s="33">
        <f t="shared" si="0"/>
        <v>20110000.544489998</v>
      </c>
      <c r="AB15" s="33">
        <f t="shared" si="0"/>
        <v>19663083.087570004</v>
      </c>
      <c r="AC15" s="33">
        <f t="shared" si="0"/>
        <v>19707181.885810003</v>
      </c>
      <c r="AD15" s="33">
        <f t="shared" si="0"/>
        <v>19841005.546180006</v>
      </c>
      <c r="AE15" s="33">
        <f t="shared" si="0"/>
        <v>18912390.247269996</v>
      </c>
      <c r="AF15" s="33">
        <f t="shared" si="0"/>
        <v>18923217.425639998</v>
      </c>
      <c r="AG15" s="33">
        <f t="shared" si="0"/>
        <v>18752712.890859999</v>
      </c>
      <c r="AH15" s="33">
        <f t="shared" si="0"/>
        <v>18208589.574919991</v>
      </c>
      <c r="AI15" s="33">
        <f t="shared" si="0"/>
        <v>18316223.031050008</v>
      </c>
      <c r="AJ15" s="33">
        <f t="shared" si="0"/>
        <v>17910242</v>
      </c>
      <c r="AK15" s="33">
        <f t="shared" si="0"/>
        <v>17705085.137319997</v>
      </c>
      <c r="AL15" s="33">
        <f t="shared" si="0"/>
        <v>17601875.783199996</v>
      </c>
      <c r="AM15" s="33">
        <f t="shared" si="0"/>
        <v>17525463.38239</v>
      </c>
      <c r="AN15" s="33">
        <f t="shared" si="0"/>
        <v>18021733.05432</v>
      </c>
      <c r="AO15" s="33">
        <f t="shared" si="0"/>
        <v>18501169.335729994</v>
      </c>
      <c r="AP15" s="33">
        <f t="shared" ref="AP15" si="1">+AP13-AP14</f>
        <v>19247403.023159999</v>
      </c>
      <c r="AQ15" s="33">
        <f t="shared" ref="AQ15:AR15" si="2">+AQ13-AQ14</f>
        <v>18624229.948900003</v>
      </c>
      <c r="AR15" s="33">
        <f t="shared" si="2"/>
        <v>18642575.405170001</v>
      </c>
      <c r="AS15" s="33">
        <f t="shared" ref="AS15:AT15" si="3">+AS13-AS14</f>
        <v>19067514.954750001</v>
      </c>
      <c r="AT15" s="33">
        <f t="shared" si="3"/>
        <v>18646589.7848</v>
      </c>
      <c r="AU15" s="33">
        <f t="shared" ref="AU15" si="4">+AU13-AU14</f>
        <v>19242417.440159999</v>
      </c>
      <c r="AV15" s="33">
        <f t="shared" ref="AV15:BA15" si="5">+AV13-AV14</f>
        <v>19648487.807929989</v>
      </c>
      <c r="AW15" s="33">
        <f t="shared" si="5"/>
        <v>19729186.197000001</v>
      </c>
      <c r="AX15" s="33">
        <f t="shared" si="5"/>
        <v>19953260.21534</v>
      </c>
      <c r="AY15" s="33">
        <f t="shared" si="5"/>
        <v>21001074.818299171</v>
      </c>
      <c r="AZ15" s="33">
        <f t="shared" si="5"/>
        <v>20624098.207630001</v>
      </c>
      <c r="BA15" s="33">
        <f t="shared" si="5"/>
        <v>20786201.337060008</v>
      </c>
      <c r="BB15" s="33">
        <f t="shared" ref="BB15:BU15" si="6">+BB13-BB14</f>
        <v>21609145.524109993</v>
      </c>
      <c r="BC15" s="33">
        <f t="shared" si="6"/>
        <v>20902968.313849989</v>
      </c>
      <c r="BD15" s="33">
        <f t="shared" si="6"/>
        <v>20720494.108649999</v>
      </c>
      <c r="BE15" s="33">
        <f t="shared" si="6"/>
        <v>21028329.465050001</v>
      </c>
      <c r="BF15" s="33">
        <f t="shared" si="6"/>
        <v>20852778.307720006</v>
      </c>
      <c r="BG15" s="33">
        <f t="shared" si="6"/>
        <v>20731192.512719996</v>
      </c>
      <c r="BH15" s="33">
        <f t="shared" si="6"/>
        <v>20548357.433989994</v>
      </c>
      <c r="BI15" s="33">
        <f t="shared" si="6"/>
        <v>20890578.492899999</v>
      </c>
      <c r="BJ15" s="33">
        <f t="shared" si="6"/>
        <v>21470799.021190003</v>
      </c>
      <c r="BK15" s="33">
        <f t="shared" si="6"/>
        <v>21892304.01348</v>
      </c>
      <c r="BL15" s="33">
        <f t="shared" si="6"/>
        <v>21730536.990769997</v>
      </c>
      <c r="BM15" s="33">
        <f t="shared" si="6"/>
        <v>21940108.634259999</v>
      </c>
      <c r="BN15" s="33">
        <f t="shared" si="6"/>
        <v>22329299.388180383</v>
      </c>
      <c r="BO15" s="33">
        <f t="shared" si="6"/>
        <v>21516058.443429999</v>
      </c>
      <c r="BP15" s="33">
        <f t="shared" si="6"/>
        <v>21633467.014279995</v>
      </c>
      <c r="BQ15" s="33">
        <f t="shared" si="6"/>
        <v>21678752.180749994</v>
      </c>
      <c r="BR15" s="33">
        <f t="shared" si="6"/>
        <v>21881441.242400005</v>
      </c>
      <c r="BS15" s="33">
        <f t="shared" si="6"/>
        <v>21934466.854900002</v>
      </c>
      <c r="BT15" s="33">
        <f t="shared" si="6"/>
        <v>21742003.897880003</v>
      </c>
      <c r="BU15" s="33">
        <f t="shared" si="6"/>
        <v>21726548.632649999</v>
      </c>
      <c r="BV15" s="33">
        <f t="shared" ref="BV15:BY15" si="7">+BV13-BV14</f>
        <v>22153449.124900006</v>
      </c>
      <c r="BW15" s="33">
        <f t="shared" si="7"/>
        <v>22252197.654710002</v>
      </c>
      <c r="BX15" s="33">
        <f t="shared" si="7"/>
        <v>22275067.171560008</v>
      </c>
      <c r="BY15" s="33">
        <f t="shared" si="7"/>
        <v>22686220.599822782</v>
      </c>
      <c r="BZ15" s="33">
        <f t="shared" ref="BZ15" si="8">+BZ13-BZ14</f>
        <v>22925265.215441339</v>
      </c>
      <c r="CA15" s="33">
        <f t="shared" ref="CA15:CP15" si="9">+CA13-CA14</f>
        <v>22863593.16691</v>
      </c>
      <c r="CB15" s="33">
        <f t="shared" si="9"/>
        <v>22725618.362270001</v>
      </c>
      <c r="CC15" s="33">
        <f t="shared" si="9"/>
        <v>22935511.95589</v>
      </c>
      <c r="CD15" s="33">
        <f t="shared" si="9"/>
        <v>23302296.250050001</v>
      </c>
      <c r="CE15" s="33">
        <f t="shared" si="9"/>
        <v>23384788.790720001</v>
      </c>
      <c r="CF15" s="33">
        <f t="shared" si="9"/>
        <v>23643299.089189999</v>
      </c>
      <c r="CG15" s="33">
        <f t="shared" ref="CG15:CI15" si="10">+CG13-CG14</f>
        <v>23556693.535640001</v>
      </c>
      <c r="CH15" s="33">
        <f t="shared" si="10"/>
        <v>23711138.706419993</v>
      </c>
      <c r="CI15" s="33">
        <f t="shared" si="10"/>
        <v>24765196.947409999</v>
      </c>
      <c r="CJ15" s="33">
        <f t="shared" si="9"/>
        <v>24766924.469209999</v>
      </c>
      <c r="CK15" s="33">
        <f t="shared" ref="CK15:CO15" si="11">+CK13-CK14</f>
        <v>25181054.696169995</v>
      </c>
      <c r="CL15" s="33">
        <f t="shared" si="11"/>
        <v>24585641.83619</v>
      </c>
      <c r="CM15" s="33">
        <f t="shared" si="11"/>
        <v>23971685.832380001</v>
      </c>
      <c r="CN15" s="33">
        <f t="shared" si="11"/>
        <v>24213110.633709997</v>
      </c>
      <c r="CO15" s="33">
        <f t="shared" si="11"/>
        <v>24672323.426929999</v>
      </c>
      <c r="CP15" s="33">
        <f t="shared" si="9"/>
        <v>24971056.941360004</v>
      </c>
      <c r="CQ15" s="24">
        <f>IFERROR(CP15/CO15-1,)</f>
        <v>1.2108041438202655E-2</v>
      </c>
      <c r="CR15" s="34">
        <f>+CQ43</f>
        <v>6.5622828105245112E-3</v>
      </c>
      <c r="CS15" s="24">
        <f t="shared" ref="CS15:CS16" si="12">CP15/CD15-1</f>
        <v>7.1613572902988976E-2</v>
      </c>
      <c r="CT15" s="34">
        <f>+CQ53</f>
        <v>7.994130720520376E-2</v>
      </c>
      <c r="CU15" s="30"/>
    </row>
    <row r="16" spans="2:99" s="19" customFormat="1" x14ac:dyDescent="0.25">
      <c r="B16" s="35" t="s">
        <v>46</v>
      </c>
      <c r="C16" s="36"/>
      <c r="D16" s="37">
        <v>9810215.8533399999</v>
      </c>
      <c r="E16" s="37">
        <v>9841726.9826599993</v>
      </c>
      <c r="F16" s="37">
        <v>9934128.9875499997</v>
      </c>
      <c r="G16" s="37">
        <v>10189780.604489999</v>
      </c>
      <c r="H16" s="37">
        <v>10289470.555080002</v>
      </c>
      <c r="I16" s="37">
        <v>10343628.035190001</v>
      </c>
      <c r="J16" s="37">
        <v>10320207.336239999</v>
      </c>
      <c r="K16" s="37">
        <v>10499430.99003</v>
      </c>
      <c r="L16" s="37">
        <v>10388827.61527</v>
      </c>
      <c r="M16" s="37">
        <v>10475877.92939</v>
      </c>
      <c r="N16" s="37">
        <v>10631600.225020001</v>
      </c>
      <c r="O16" s="37">
        <v>11271988.011770001</v>
      </c>
      <c r="P16" s="37">
        <v>11096539.93469</v>
      </c>
      <c r="Q16" s="37">
        <v>11146220.036320001</v>
      </c>
      <c r="R16" s="37">
        <v>11194977.31958</v>
      </c>
      <c r="S16" s="37">
        <v>11725398.516760001</v>
      </c>
      <c r="T16" s="37">
        <v>11642172.851469999</v>
      </c>
      <c r="U16" s="37">
        <v>11586406.390140001</v>
      </c>
      <c r="V16" s="37">
        <v>11603063.708139999</v>
      </c>
      <c r="W16" s="37">
        <v>11775296.938469999</v>
      </c>
      <c r="X16" s="37">
        <v>11607295.87126</v>
      </c>
      <c r="Y16" s="37">
        <v>11707876.580459999</v>
      </c>
      <c r="Z16" s="37">
        <v>11759992.052920001</v>
      </c>
      <c r="AA16" s="37">
        <v>12373372.84283</v>
      </c>
      <c r="AB16" s="37">
        <v>12019318.751430001</v>
      </c>
      <c r="AC16" s="37">
        <v>11991853.18207</v>
      </c>
      <c r="AD16" s="37">
        <v>11931526.555900002</v>
      </c>
      <c r="AE16" s="37">
        <v>12147633.238670001</v>
      </c>
      <c r="AF16" s="37">
        <v>12017325.76416</v>
      </c>
      <c r="AG16" s="37">
        <v>11817009.675319998</v>
      </c>
      <c r="AH16" s="37">
        <v>11353985.042459995</v>
      </c>
      <c r="AI16" s="37">
        <v>11561788.240250001</v>
      </c>
      <c r="AJ16" s="37">
        <v>11448304</v>
      </c>
      <c r="AK16" s="37">
        <v>11311809.838409999</v>
      </c>
      <c r="AL16" s="37">
        <v>11181923.81742</v>
      </c>
      <c r="AM16" s="37">
        <v>11475233.776010001</v>
      </c>
      <c r="AN16" s="37">
        <v>11240568.488770001</v>
      </c>
      <c r="AO16" s="37">
        <v>11134601.415980004</v>
      </c>
      <c r="AP16" s="37">
        <v>11114297.409120001</v>
      </c>
      <c r="AQ16" s="37">
        <v>11416895.415400002</v>
      </c>
      <c r="AR16" s="37">
        <v>11140470.965570001</v>
      </c>
      <c r="AS16" s="37">
        <v>11268523.394549999</v>
      </c>
      <c r="AT16" s="37">
        <v>10892224.84661</v>
      </c>
      <c r="AU16" s="37">
        <v>10890868.83684</v>
      </c>
      <c r="AV16" s="37">
        <v>11004703.796569996</v>
      </c>
      <c r="AW16" s="37">
        <v>11071942.475500001</v>
      </c>
      <c r="AX16" s="37">
        <v>11091014.667570001</v>
      </c>
      <c r="AY16" s="37">
        <v>11717110.824830029</v>
      </c>
      <c r="AZ16" s="37">
        <v>11351015.64129</v>
      </c>
      <c r="BA16" s="37">
        <v>11556131.80797</v>
      </c>
      <c r="BB16" s="37">
        <v>11543965.3496</v>
      </c>
      <c r="BC16" s="37">
        <v>11842861.629259996</v>
      </c>
      <c r="BD16" s="37">
        <v>11567540.70958</v>
      </c>
      <c r="BE16" s="37">
        <v>11642129.818310004</v>
      </c>
      <c r="BF16" s="37">
        <v>11511011.860250013</v>
      </c>
      <c r="BG16" s="37">
        <v>11601204.926479997</v>
      </c>
      <c r="BH16" s="37">
        <v>11580164.045660004</v>
      </c>
      <c r="BI16" s="37">
        <v>11465112.84794</v>
      </c>
      <c r="BJ16" s="37">
        <v>11480697.90949</v>
      </c>
      <c r="BK16" s="37">
        <v>12169812.69829</v>
      </c>
      <c r="BL16" s="37">
        <v>11815530.137209998</v>
      </c>
      <c r="BM16" s="37">
        <v>11821606.715949999</v>
      </c>
      <c r="BN16" s="37">
        <v>11957701.754559977</v>
      </c>
      <c r="BO16" s="37">
        <v>12406455.878489995</v>
      </c>
      <c r="BP16" s="37">
        <v>12156704.340540003</v>
      </c>
      <c r="BQ16" s="37">
        <v>12192658.203639999</v>
      </c>
      <c r="BR16" s="37">
        <f>12039820989.98/1000</f>
        <v>12039820.989979999</v>
      </c>
      <c r="BS16" s="37">
        <v>12045915.678750001</v>
      </c>
      <c r="BT16" s="37">
        <v>12030606.689440001</v>
      </c>
      <c r="BU16" s="37">
        <v>11908475.56497</v>
      </c>
      <c r="BV16" s="37">
        <v>11857647.068560001</v>
      </c>
      <c r="BW16" s="37">
        <v>12494824.809359999</v>
      </c>
      <c r="BX16" s="37">
        <v>12149867.37029</v>
      </c>
      <c r="BY16" s="37">
        <v>12109131.816897228</v>
      </c>
      <c r="BZ16" s="37">
        <v>12055220.330258699</v>
      </c>
      <c r="CA16" s="37">
        <v>12406600.457180001</v>
      </c>
      <c r="CB16" s="37">
        <v>12337594.80621</v>
      </c>
      <c r="CC16" s="37">
        <v>12267976.15834</v>
      </c>
      <c r="CD16" s="37">
        <v>12263708.41224</v>
      </c>
      <c r="CE16" s="37">
        <v>12287788.748780001</v>
      </c>
      <c r="CF16" s="37">
        <v>11955889.541370001</v>
      </c>
      <c r="CG16" s="37">
        <v>12076123.844639998</v>
      </c>
      <c r="CH16" s="37">
        <v>12095118.884820001</v>
      </c>
      <c r="CI16" s="37">
        <v>12693557.168740001</v>
      </c>
      <c r="CJ16" s="37">
        <v>12466721.74941</v>
      </c>
      <c r="CK16" s="37">
        <v>12499700.498679999</v>
      </c>
      <c r="CL16" s="37">
        <v>12348959.08305</v>
      </c>
      <c r="CM16" s="37">
        <v>12835569.53764</v>
      </c>
      <c r="CN16" s="37">
        <v>12838101.6438</v>
      </c>
      <c r="CO16" s="37">
        <v>12755684.01633</v>
      </c>
      <c r="CP16" s="37">
        <v>12770552.62892</v>
      </c>
      <c r="CQ16" s="24">
        <f>IFERROR(CP16/CO16-1,)</f>
        <v>1.1656460422635462E-3</v>
      </c>
      <c r="CR16" s="24">
        <f>+CQ41</f>
        <v>3.0932081121277655E-3</v>
      </c>
      <c r="CS16" s="24">
        <f t="shared" si="12"/>
        <v>4.1328788947243345E-2</v>
      </c>
      <c r="CT16" s="24">
        <f>+CQ51</f>
        <v>2.4642388671137994E-2</v>
      </c>
    </row>
    <row r="17" spans="1:98" s="19" customFormat="1" x14ac:dyDescent="0.25">
      <c r="B17" s="38" t="s">
        <v>1</v>
      </c>
      <c r="C17" s="39"/>
      <c r="D17" s="40">
        <f t="shared" ref="D17:AL17" si="13">+D$11/D16</f>
        <v>6.4873943904437237E-2</v>
      </c>
      <c r="E17" s="40">
        <f t="shared" si="13"/>
        <v>6.6191377258052228E-2</v>
      </c>
      <c r="F17" s="40">
        <f t="shared" si="13"/>
        <v>6.7023883486357724E-2</v>
      </c>
      <c r="G17" s="40">
        <f t="shared" si="13"/>
        <v>6.6802603624268056E-2</v>
      </c>
      <c r="H17" s="40">
        <f t="shared" si="13"/>
        <v>6.7561073430234916E-2</v>
      </c>
      <c r="I17" s="40">
        <f t="shared" si="13"/>
        <v>6.8621812996870951E-2</v>
      </c>
      <c r="J17" s="40">
        <f t="shared" si="13"/>
        <v>6.3586571619120749E-2</v>
      </c>
      <c r="K17" s="40">
        <f t="shared" si="13"/>
        <v>6.3751078067525599E-2</v>
      </c>
      <c r="L17" s="40">
        <f t="shared" si="13"/>
        <v>6.57001858108376E-2</v>
      </c>
      <c r="M17" s="40">
        <f t="shared" si="13"/>
        <v>6.6425311744780835E-2</v>
      </c>
      <c r="N17" s="40">
        <f t="shared" si="13"/>
        <v>6.6713639332564884E-2</v>
      </c>
      <c r="O17" s="40">
        <f t="shared" si="13"/>
        <v>6.398939931331056E-2</v>
      </c>
      <c r="P17" s="40">
        <f t="shared" si="13"/>
        <v>6.6387148408039318E-2</v>
      </c>
      <c r="Q17" s="40">
        <f t="shared" si="13"/>
        <v>6.7562845311335801E-2</v>
      </c>
      <c r="R17" s="40">
        <f t="shared" si="13"/>
        <v>6.8597399035982221E-2</v>
      </c>
      <c r="S17" s="40">
        <f t="shared" si="13"/>
        <v>6.6809378459100968E-2</v>
      </c>
      <c r="T17" s="40">
        <f t="shared" si="13"/>
        <v>6.8456728006694084E-2</v>
      </c>
      <c r="U17" s="40">
        <f t="shared" si="13"/>
        <v>6.8908827073374618E-2</v>
      </c>
      <c r="V17" s="40">
        <f t="shared" si="13"/>
        <v>6.8938546888167154E-2</v>
      </c>
      <c r="W17" s="40">
        <f t="shared" si="13"/>
        <v>7.146130529421163E-2</v>
      </c>
      <c r="X17" s="40">
        <f t="shared" si="13"/>
        <v>7.2612343667130846E-2</v>
      </c>
      <c r="Y17" s="40">
        <f t="shared" si="13"/>
        <v>7.4439285850906881E-2</v>
      </c>
      <c r="Z17" s="40">
        <f t="shared" si="13"/>
        <v>7.5403318557500404E-2</v>
      </c>
      <c r="AA17" s="40">
        <f t="shared" si="13"/>
        <v>7.2928907788703728E-2</v>
      </c>
      <c r="AB17" s="40">
        <f t="shared" si="13"/>
        <v>7.6414705787774109E-2</v>
      </c>
      <c r="AC17" s="40">
        <f t="shared" si="13"/>
        <v>7.6718784737589002E-2</v>
      </c>
      <c r="AD17" s="40">
        <f t="shared" si="13"/>
        <v>7.965261244128477E-2</v>
      </c>
      <c r="AE17" s="40">
        <f t="shared" si="13"/>
        <v>7.9590461597262976E-2</v>
      </c>
      <c r="AF17" s="40">
        <f t="shared" si="13"/>
        <v>8.1787082287579235E-2</v>
      </c>
      <c r="AG17" s="40">
        <f t="shared" si="13"/>
        <v>8.4494401290482316E-2</v>
      </c>
      <c r="AH17" s="40">
        <f t="shared" si="13"/>
        <v>8.9309328446173425E-2</v>
      </c>
      <c r="AI17" s="40">
        <f t="shared" si="13"/>
        <v>8.9036499665015562E-2</v>
      </c>
      <c r="AJ17" s="40">
        <f t="shared" si="13"/>
        <v>9.1220193333440489E-2</v>
      </c>
      <c r="AK17" s="40">
        <f t="shared" si="13"/>
        <v>9.3657186897946915E-2</v>
      </c>
      <c r="AL17" s="40">
        <f t="shared" si="13"/>
        <v>9.6068350028148938E-2</v>
      </c>
      <c r="AM17" s="40">
        <f t="shared" ref="AM17:AQ17" si="14">+AM$11/AM16</f>
        <v>9.4912851271662921E-2</v>
      </c>
      <c r="AN17" s="40">
        <f t="shared" si="14"/>
        <v>9.8210824802402785E-2</v>
      </c>
      <c r="AO17" s="40">
        <f t="shared" si="14"/>
        <v>0.10048254130446813</v>
      </c>
      <c r="AP17" s="40">
        <f t="shared" si="14"/>
        <v>0.10202814348386099</v>
      </c>
      <c r="AQ17" s="40">
        <f t="shared" si="14"/>
        <v>0.10063304620275762</v>
      </c>
      <c r="AR17" s="40">
        <f t="shared" ref="AR17" si="15">+AR$11/AR16</f>
        <v>0.10451261669711893</v>
      </c>
      <c r="AS17" s="40">
        <f>+AS$11/AS16</f>
        <v>0.10466641875903919</v>
      </c>
      <c r="AT17" s="40">
        <f t="shared" ref="AT17" si="16">+AT$11/AT16</f>
        <v>0.10967500563595126</v>
      </c>
      <c r="AU17" s="40">
        <f t="shared" ref="AU17" si="17">+AU$11/AU16</f>
        <v>0.10830349527212184</v>
      </c>
      <c r="AV17" s="40">
        <f t="shared" ref="AV17:BA17" si="18">+AV$11/AV16</f>
        <v>0.10852299118057446</v>
      </c>
      <c r="AW17" s="40">
        <f t="shared" si="18"/>
        <v>0.10923180700371043</v>
      </c>
      <c r="AX17" s="40">
        <f t="shared" si="18"/>
        <v>0.11044987295904399</v>
      </c>
      <c r="AY17" s="40">
        <f t="shared" si="18"/>
        <v>0.10544663966493829</v>
      </c>
      <c r="AZ17" s="40">
        <f t="shared" si="18"/>
        <v>0.10685935584634182</v>
      </c>
      <c r="BA17" s="40">
        <f t="shared" si="18"/>
        <v>0.10635903155001386</v>
      </c>
      <c r="BB17" s="40">
        <f t="shared" ref="BB17:BF17" si="19">+BB$11/BB16</f>
        <v>0.10786266084843585</v>
      </c>
      <c r="BC17" s="40">
        <f t="shared" si="19"/>
        <v>0.10647471133028781</v>
      </c>
      <c r="BD17" s="40">
        <f t="shared" si="19"/>
        <v>0.11050760040907719</v>
      </c>
      <c r="BE17" s="40">
        <f t="shared" si="19"/>
        <v>0.11117900236727407</v>
      </c>
      <c r="BF17" s="40">
        <f t="shared" si="19"/>
        <v>0.11386723198298675</v>
      </c>
      <c r="BG17" s="40">
        <f t="shared" ref="BG17:BU17" si="20">+BG$11/BG16</f>
        <v>0.11440602908845517</v>
      </c>
      <c r="BH17" s="40">
        <f t="shared" si="20"/>
        <v>0.11587217519797438</v>
      </c>
      <c r="BI17" s="40">
        <f t="shared" si="20"/>
        <v>0.11857699774793483</v>
      </c>
      <c r="BJ17" s="40">
        <f t="shared" si="20"/>
        <v>0.11981892544380236</v>
      </c>
      <c r="BK17" s="40">
        <f t="shared" si="20"/>
        <v>0.11437986273162525</v>
      </c>
      <c r="BL17" s="40">
        <f t="shared" si="20"/>
        <v>0.11908570383641282</v>
      </c>
      <c r="BM17" s="40">
        <f t="shared" si="20"/>
        <v>0.11902449103653223</v>
      </c>
      <c r="BN17" s="40">
        <f t="shared" si="20"/>
        <v>0.1202090083206708</v>
      </c>
      <c r="BO17" s="40">
        <f t="shared" si="20"/>
        <v>0.11710638631125581</v>
      </c>
      <c r="BP17" s="40">
        <f t="shared" si="20"/>
        <v>0.12078574908195681</v>
      </c>
      <c r="BQ17" s="40">
        <f t="shared" si="20"/>
        <v>0.1216765468252934</v>
      </c>
      <c r="BR17" s="40">
        <f t="shared" si="20"/>
        <v>0.1244819974912675</v>
      </c>
      <c r="BS17" s="40">
        <f t="shared" si="20"/>
        <v>0.12568480747717686</v>
      </c>
      <c r="BT17" s="40">
        <f t="shared" si="20"/>
        <v>0.12711816968070014</v>
      </c>
      <c r="BU17" s="40">
        <f t="shared" si="20"/>
        <v>0.12971122845511682</v>
      </c>
      <c r="BV17" s="40">
        <f t="shared" ref="BV17" si="21">+BV$11/BV16</f>
        <v>0.13026724320844413</v>
      </c>
      <c r="BW17" s="40">
        <f>+BW$11/BW16</f>
        <v>0.12809404068243035</v>
      </c>
      <c r="BX17" s="40">
        <f t="shared" ref="BX17" si="22">+BX$11/BX16</f>
        <v>0.13300803366065284</v>
      </c>
      <c r="BY17" s="40">
        <f t="shared" ref="BY17:CJ17" si="23">+BY$11/BY16</f>
        <v>0.13473314679450291</v>
      </c>
      <c r="BZ17" s="40">
        <f t="shared" si="23"/>
        <v>0.13662053933481749</v>
      </c>
      <c r="CA17" s="40">
        <f t="shared" si="23"/>
        <v>0.13402179650491797</v>
      </c>
      <c r="CB17" s="40">
        <f t="shared" si="23"/>
        <v>0.13606659032642462</v>
      </c>
      <c r="CC17" s="40">
        <f t="shared" si="23"/>
        <v>0.13813310372045107</v>
      </c>
      <c r="CD17" s="40">
        <f t="shared" si="23"/>
        <v>0.13947990673871255</v>
      </c>
      <c r="CE17" s="40">
        <f t="shared" si="23"/>
        <v>0.14050444800423634</v>
      </c>
      <c r="CF17" s="40">
        <f t="shared" si="23"/>
        <v>0.1457591173237211</v>
      </c>
      <c r="CG17" s="40">
        <f t="shared" si="23"/>
        <v>0.14564467028388881</v>
      </c>
      <c r="CH17" s="40">
        <f t="shared" ref="CH17:CI17" si="24">+CH$11/CH16</f>
        <v>0.14674889402349306</v>
      </c>
      <c r="CI17" s="40">
        <f t="shared" si="24"/>
        <v>0.14392643059339902</v>
      </c>
      <c r="CJ17" s="40">
        <f t="shared" si="23"/>
        <v>0.14654521144794636</v>
      </c>
      <c r="CK17" s="86"/>
      <c r="CL17" s="86"/>
      <c r="CM17" s="86"/>
      <c r="CN17" s="86"/>
      <c r="CO17" s="86"/>
      <c r="CP17" s="86"/>
      <c r="CQ17" s="86"/>
      <c r="CR17" s="28"/>
      <c r="CS17" s="28"/>
      <c r="CT17" s="29"/>
    </row>
    <row r="18" spans="1:98" s="25" customFormat="1" ht="13.5" customHeight="1" x14ac:dyDescent="0.25">
      <c r="B18" s="41"/>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28"/>
      <c r="CS18" s="28"/>
      <c r="CT18" s="28"/>
    </row>
    <row r="19" spans="1:98" s="19" customFormat="1" ht="17.25" x14ac:dyDescent="0.25">
      <c r="B19" s="20" t="s">
        <v>30</v>
      </c>
      <c r="C19" s="21"/>
      <c r="D19" s="22">
        <v>7644663</v>
      </c>
      <c r="E19" s="22">
        <v>7676950</v>
      </c>
      <c r="F19" s="22">
        <v>7650384</v>
      </c>
      <c r="G19" s="22">
        <v>7650663</v>
      </c>
      <c r="H19" s="22">
        <v>7804640</v>
      </c>
      <c r="I19" s="22">
        <v>7850470</v>
      </c>
      <c r="J19" s="22">
        <v>7921574</v>
      </c>
      <c r="K19" s="22">
        <v>7994750</v>
      </c>
      <c r="L19" s="22">
        <v>8046405</v>
      </c>
      <c r="M19" s="22">
        <v>8137251</v>
      </c>
      <c r="N19" s="22">
        <v>8194088</v>
      </c>
      <c r="O19" s="22">
        <v>8185544</v>
      </c>
      <c r="P19" s="22">
        <v>8186127</v>
      </c>
      <c r="Q19" s="22">
        <v>8226069</v>
      </c>
      <c r="R19" s="22">
        <v>8379088</v>
      </c>
      <c r="S19" s="22">
        <v>8484178</v>
      </c>
      <c r="T19" s="22">
        <v>8550596</v>
      </c>
      <c r="U19" s="22">
        <v>8575373</v>
      </c>
      <c r="V19" s="22">
        <v>8668330</v>
      </c>
      <c r="W19" s="22">
        <v>8719176</v>
      </c>
      <c r="X19" s="22">
        <v>8763465</v>
      </c>
      <c r="Y19" s="22">
        <v>8821941</v>
      </c>
      <c r="Z19" s="22">
        <v>8868302</v>
      </c>
      <c r="AA19" s="22">
        <v>8981931</v>
      </c>
      <c r="AB19" s="22">
        <v>8922904</v>
      </c>
      <c r="AC19" s="22">
        <v>8891637</v>
      </c>
      <c r="AD19" s="22">
        <v>8826938</v>
      </c>
      <c r="AE19" s="22">
        <v>9109468</v>
      </c>
      <c r="AF19" s="22">
        <v>9136653</v>
      </c>
      <c r="AG19" s="22">
        <v>9102875</v>
      </c>
      <c r="AH19" s="22">
        <v>8953677</v>
      </c>
      <c r="AI19" s="22">
        <v>9188003</v>
      </c>
      <c r="AJ19" s="22">
        <v>9414388</v>
      </c>
      <c r="AK19" s="22">
        <v>9341793</v>
      </c>
      <c r="AL19" s="22">
        <v>9422947</v>
      </c>
      <c r="AM19" s="22">
        <v>9422947</v>
      </c>
      <c r="AN19" s="22">
        <v>9483452</v>
      </c>
      <c r="AO19" s="22">
        <v>9509719</v>
      </c>
      <c r="AP19" s="22">
        <v>9479849</v>
      </c>
      <c r="AQ19" s="22">
        <v>9524350</v>
      </c>
      <c r="AR19" s="22">
        <v>9285619.0590000004</v>
      </c>
      <c r="AS19" s="22">
        <v>9625010</v>
      </c>
      <c r="AT19" s="22">
        <v>9413032</v>
      </c>
      <c r="AU19" s="22">
        <v>9443712</v>
      </c>
      <c r="AV19" s="22">
        <v>9505225</v>
      </c>
      <c r="AW19" s="22">
        <v>9564258</v>
      </c>
      <c r="AX19" s="22">
        <v>9603842</v>
      </c>
      <c r="AY19" s="22">
        <v>9617708</v>
      </c>
      <c r="AZ19" s="22">
        <v>9516367</v>
      </c>
      <c r="BA19" s="22">
        <v>9581401</v>
      </c>
      <c r="BB19" s="22">
        <v>9618628</v>
      </c>
      <c r="BC19" s="22">
        <v>9607733</v>
      </c>
      <c r="BD19" s="22">
        <v>9545272</v>
      </c>
      <c r="BE19" s="22">
        <v>9500999</v>
      </c>
      <c r="BF19" s="22">
        <v>9553663</v>
      </c>
      <c r="BG19" s="22">
        <v>9626511</v>
      </c>
      <c r="BH19" s="22">
        <v>10189486</v>
      </c>
      <c r="BI19" s="22">
        <v>10295076</v>
      </c>
      <c r="BJ19" s="22">
        <v>10327140</v>
      </c>
      <c r="BK19" s="22">
        <v>10361480</v>
      </c>
      <c r="BL19" s="22">
        <v>10295229</v>
      </c>
      <c r="BM19" s="22">
        <v>10214663</v>
      </c>
      <c r="BN19" s="22">
        <v>10263601</v>
      </c>
      <c r="BO19" s="22">
        <v>10369421</v>
      </c>
      <c r="BP19" s="22">
        <v>10415867</v>
      </c>
      <c r="BQ19" s="22">
        <v>10429508</v>
      </c>
      <c r="BR19" s="22">
        <v>10484807</v>
      </c>
      <c r="BS19" s="22">
        <v>10485130</v>
      </c>
      <c r="BT19" s="22">
        <v>10668182</v>
      </c>
      <c r="BU19" s="22">
        <v>10776689</v>
      </c>
      <c r="BV19" s="22">
        <v>10829081</v>
      </c>
      <c r="BW19" s="22">
        <v>10917395</v>
      </c>
      <c r="BX19" s="22">
        <v>10902097</v>
      </c>
      <c r="BY19" s="22">
        <v>10934098</v>
      </c>
      <c r="BZ19" s="22">
        <v>10958793</v>
      </c>
      <c r="CA19" s="22">
        <v>11098242</v>
      </c>
      <c r="CB19" s="22">
        <v>11143981</v>
      </c>
      <c r="CC19" s="22">
        <v>11231381</v>
      </c>
      <c r="CD19" s="22">
        <v>11312945</v>
      </c>
      <c r="CE19" s="22">
        <v>11506482</v>
      </c>
      <c r="CF19" s="22">
        <v>11500038</v>
      </c>
      <c r="CG19" s="22">
        <v>11604661</v>
      </c>
      <c r="CH19" s="22">
        <v>11667444</v>
      </c>
      <c r="CI19" s="22">
        <v>11768878</v>
      </c>
      <c r="CJ19" s="22">
        <v>11362603</v>
      </c>
      <c r="CK19" s="22">
        <v>11213327</v>
      </c>
      <c r="CL19" s="22">
        <v>11122157</v>
      </c>
      <c r="CM19" s="22">
        <v>11141251</v>
      </c>
      <c r="CN19" s="22">
        <v>11202768</v>
      </c>
      <c r="CO19" s="22">
        <v>11239928</v>
      </c>
      <c r="CP19" s="22">
        <v>11338943</v>
      </c>
      <c r="CQ19" s="24">
        <f>IFERROR(CP19/CO19-1,)</f>
        <v>8.8092201302356621E-3</v>
      </c>
      <c r="CR19" s="24">
        <f>+CQ44</f>
        <v>7.3344951286169469E-4</v>
      </c>
      <c r="CS19" s="24">
        <f t="shared" ref="CS19:CS21" si="25">CP19/CD19-1</f>
        <v>2.298075346428341E-3</v>
      </c>
      <c r="CT19" s="24">
        <f>+CQ54</f>
        <v>4.4124131754113005E-2</v>
      </c>
    </row>
    <row r="20" spans="1:98" s="25" customFormat="1" ht="15" customHeight="1" x14ac:dyDescent="0.25">
      <c r="B20" s="135" t="s">
        <v>2</v>
      </c>
      <c r="C20" s="136"/>
      <c r="D20" s="43">
        <v>7553822</v>
      </c>
      <c r="E20" s="43">
        <v>7585814</v>
      </c>
      <c r="F20" s="43">
        <v>7559917</v>
      </c>
      <c r="G20" s="43">
        <v>7560278</v>
      </c>
      <c r="H20" s="43">
        <v>7711096</v>
      </c>
      <c r="I20" s="43">
        <v>7755788</v>
      </c>
      <c r="J20" s="43">
        <v>7826279</v>
      </c>
      <c r="K20" s="43">
        <v>7897764</v>
      </c>
      <c r="L20" s="43">
        <v>7949129</v>
      </c>
      <c r="M20" s="43">
        <v>8038484</v>
      </c>
      <c r="N20" s="43">
        <v>8093711</v>
      </c>
      <c r="O20" s="43">
        <v>8080074</v>
      </c>
      <c r="P20" s="43">
        <v>8085774</v>
      </c>
      <c r="Q20" s="43">
        <v>8126066</v>
      </c>
      <c r="R20" s="43">
        <v>8278061</v>
      </c>
      <c r="S20" s="43">
        <v>8381413</v>
      </c>
      <c r="T20" s="43">
        <v>8446703</v>
      </c>
      <c r="U20" s="43">
        <v>8470326</v>
      </c>
      <c r="V20" s="43">
        <v>8562748</v>
      </c>
      <c r="W20" s="43">
        <v>8612498</v>
      </c>
      <c r="X20" s="43">
        <v>8656885</v>
      </c>
      <c r="Y20" s="43">
        <v>8714186</v>
      </c>
      <c r="Z20" s="43">
        <v>8759208</v>
      </c>
      <c r="AA20" s="43">
        <v>8869407</v>
      </c>
      <c r="AB20" s="43">
        <v>8812372</v>
      </c>
      <c r="AC20" s="43">
        <v>8781357</v>
      </c>
      <c r="AD20" s="43">
        <v>8717210</v>
      </c>
      <c r="AE20" s="43">
        <v>9001384</v>
      </c>
      <c r="AF20" s="43">
        <v>9027817</v>
      </c>
      <c r="AG20" s="43">
        <v>8995537</v>
      </c>
      <c r="AH20" s="43">
        <v>8851430</v>
      </c>
      <c r="AI20" s="43">
        <v>9083505</v>
      </c>
      <c r="AJ20" s="43">
        <v>9311271</v>
      </c>
      <c r="AK20" s="43">
        <v>9240650</v>
      </c>
      <c r="AL20" s="43">
        <v>9321827</v>
      </c>
      <c r="AM20" s="43">
        <v>9321827</v>
      </c>
      <c r="AN20" s="43">
        <v>9381936</v>
      </c>
      <c r="AO20" s="43">
        <v>9408691</v>
      </c>
      <c r="AP20" s="43">
        <v>9379397</v>
      </c>
      <c r="AQ20" s="43">
        <v>9423697</v>
      </c>
      <c r="AR20" s="43">
        <v>9189560.8320000004</v>
      </c>
      <c r="AS20" s="43">
        <v>9523420</v>
      </c>
      <c r="AT20" s="43">
        <v>9314900</v>
      </c>
      <c r="AU20" s="43">
        <v>9344829</v>
      </c>
      <c r="AV20" s="43">
        <v>9404995</v>
      </c>
      <c r="AW20" s="43">
        <v>9462943</v>
      </c>
      <c r="AX20" s="43">
        <v>9501653</v>
      </c>
      <c r="AY20" s="43">
        <v>9511858</v>
      </c>
      <c r="AZ20" s="43">
        <v>9416006</v>
      </c>
      <c r="BA20" s="43">
        <v>9476339</v>
      </c>
      <c r="BB20" s="43">
        <v>9512711</v>
      </c>
      <c r="BC20" s="43">
        <v>9501703</v>
      </c>
      <c r="BD20" s="43">
        <v>9439516</v>
      </c>
      <c r="BE20" s="43">
        <v>9395152</v>
      </c>
      <c r="BF20" s="43">
        <v>9448334</v>
      </c>
      <c r="BG20" s="43">
        <v>9520658</v>
      </c>
      <c r="BH20" s="43">
        <v>10083957</v>
      </c>
      <c r="BI20" s="43">
        <v>10189639</v>
      </c>
      <c r="BJ20" s="43">
        <v>10219956</v>
      </c>
      <c r="BK20" s="43">
        <v>10251486</v>
      </c>
      <c r="BL20" s="43">
        <v>10185708</v>
      </c>
      <c r="BM20" s="43">
        <v>10105343</v>
      </c>
      <c r="BN20" s="43">
        <v>10154009</v>
      </c>
      <c r="BO20" s="43">
        <v>10257526</v>
      </c>
      <c r="BP20" s="43">
        <v>10303397</v>
      </c>
      <c r="BQ20" s="43">
        <v>10317277</v>
      </c>
      <c r="BR20" s="43">
        <v>10372957</v>
      </c>
      <c r="BS20" s="43">
        <v>10373484</v>
      </c>
      <c r="BT20" s="43">
        <v>10556702</v>
      </c>
      <c r="BU20" s="43">
        <v>10665870</v>
      </c>
      <c r="BV20" s="43">
        <v>10717242</v>
      </c>
      <c r="BW20" s="43">
        <v>10803198</v>
      </c>
      <c r="BX20" s="43">
        <v>10788254</v>
      </c>
      <c r="BY20" s="43">
        <v>10820180</v>
      </c>
      <c r="BZ20" s="43">
        <v>10845349</v>
      </c>
      <c r="CA20" s="43">
        <v>10983290</v>
      </c>
      <c r="CB20" s="43">
        <v>11028374</v>
      </c>
      <c r="CC20" s="43">
        <v>11115597</v>
      </c>
      <c r="CD20" s="43">
        <v>11196949</v>
      </c>
      <c r="CE20" s="43">
        <v>11391091</v>
      </c>
      <c r="CF20" s="43">
        <v>11384755</v>
      </c>
      <c r="CG20" s="43">
        <v>11489952</v>
      </c>
      <c r="CH20" s="43">
        <v>11551822</v>
      </c>
      <c r="CI20" s="43">
        <v>11650177</v>
      </c>
      <c r="CJ20" s="43">
        <v>11244305</v>
      </c>
      <c r="CK20" s="43">
        <v>11094748</v>
      </c>
      <c r="CL20" s="43">
        <v>11004824</v>
      </c>
      <c r="CM20" s="43">
        <v>11023913</v>
      </c>
      <c r="CN20" s="43">
        <v>11084464</v>
      </c>
      <c r="CO20" s="43">
        <v>11120342</v>
      </c>
      <c r="CP20" s="43">
        <v>11218565</v>
      </c>
      <c r="CQ20" s="24">
        <f>IFERROR(CP20/CO20-1,)</f>
        <v>8.8327319429564177E-3</v>
      </c>
      <c r="CR20" s="24">
        <f>+CQ45</f>
        <v>7.0953915213034513E-4</v>
      </c>
      <c r="CS20" s="24">
        <f t="shared" si="25"/>
        <v>1.9305258959383398E-3</v>
      </c>
      <c r="CT20" s="24">
        <f>+CQ55</f>
        <v>4.422743199721979E-2</v>
      </c>
    </row>
    <row r="21" spans="1:98" s="25" customFormat="1" ht="15" customHeight="1" x14ac:dyDescent="0.25">
      <c r="B21" s="135" t="s">
        <v>3</v>
      </c>
      <c r="C21" s="136"/>
      <c r="D21" s="43">
        <f t="shared" ref="D21:AO21" si="26">+D19-D20</f>
        <v>90841</v>
      </c>
      <c r="E21" s="43">
        <f t="shared" si="26"/>
        <v>91136</v>
      </c>
      <c r="F21" s="43">
        <f t="shared" si="26"/>
        <v>90467</v>
      </c>
      <c r="G21" s="43">
        <f t="shared" si="26"/>
        <v>90385</v>
      </c>
      <c r="H21" s="43">
        <f t="shared" si="26"/>
        <v>93544</v>
      </c>
      <c r="I21" s="43">
        <f t="shared" si="26"/>
        <v>94682</v>
      </c>
      <c r="J21" s="43">
        <f t="shared" si="26"/>
        <v>95295</v>
      </c>
      <c r="K21" s="43">
        <f t="shared" si="26"/>
        <v>96986</v>
      </c>
      <c r="L21" s="43">
        <f t="shared" si="26"/>
        <v>97276</v>
      </c>
      <c r="M21" s="43">
        <f t="shared" si="26"/>
        <v>98767</v>
      </c>
      <c r="N21" s="43">
        <f t="shared" si="26"/>
        <v>100377</v>
      </c>
      <c r="O21" s="43">
        <f t="shared" si="26"/>
        <v>105470</v>
      </c>
      <c r="P21" s="43">
        <f t="shared" si="26"/>
        <v>100353</v>
      </c>
      <c r="Q21" s="43">
        <f t="shared" si="26"/>
        <v>100003</v>
      </c>
      <c r="R21" s="43">
        <f t="shared" si="26"/>
        <v>101027</v>
      </c>
      <c r="S21" s="43">
        <f t="shared" si="26"/>
        <v>102765</v>
      </c>
      <c r="T21" s="43">
        <f t="shared" si="26"/>
        <v>103893</v>
      </c>
      <c r="U21" s="43">
        <f t="shared" si="26"/>
        <v>105047</v>
      </c>
      <c r="V21" s="43">
        <f t="shared" si="26"/>
        <v>105582</v>
      </c>
      <c r="W21" s="43">
        <f t="shared" si="26"/>
        <v>106678</v>
      </c>
      <c r="X21" s="43">
        <f t="shared" si="26"/>
        <v>106580</v>
      </c>
      <c r="Y21" s="43">
        <f t="shared" si="26"/>
        <v>107755</v>
      </c>
      <c r="Z21" s="43">
        <f t="shared" si="26"/>
        <v>109094</v>
      </c>
      <c r="AA21" s="43">
        <f t="shared" si="26"/>
        <v>112524</v>
      </c>
      <c r="AB21" s="43">
        <f t="shared" si="26"/>
        <v>110532</v>
      </c>
      <c r="AC21" s="43">
        <f t="shared" si="26"/>
        <v>110280</v>
      </c>
      <c r="AD21" s="43">
        <f t="shared" si="26"/>
        <v>109728</v>
      </c>
      <c r="AE21" s="43">
        <f t="shared" si="26"/>
        <v>108084</v>
      </c>
      <c r="AF21" s="43">
        <f t="shared" si="26"/>
        <v>108836</v>
      </c>
      <c r="AG21" s="43">
        <f t="shared" si="26"/>
        <v>107338</v>
      </c>
      <c r="AH21" s="43">
        <f t="shared" si="26"/>
        <v>102247</v>
      </c>
      <c r="AI21" s="43">
        <f t="shared" si="26"/>
        <v>104498</v>
      </c>
      <c r="AJ21" s="43">
        <f t="shared" si="26"/>
        <v>103117</v>
      </c>
      <c r="AK21" s="43">
        <f t="shared" si="26"/>
        <v>101143</v>
      </c>
      <c r="AL21" s="43">
        <f t="shared" si="26"/>
        <v>101120</v>
      </c>
      <c r="AM21" s="43">
        <f t="shared" si="26"/>
        <v>101120</v>
      </c>
      <c r="AN21" s="43">
        <f t="shared" si="26"/>
        <v>101516</v>
      </c>
      <c r="AO21" s="43">
        <f t="shared" si="26"/>
        <v>101028</v>
      </c>
      <c r="AP21" s="43">
        <f t="shared" ref="AP21" si="27">+AP19-AP20</f>
        <v>100452</v>
      </c>
      <c r="AQ21" s="43">
        <f t="shared" ref="AQ21:AR21" si="28">+AQ19-AQ20</f>
        <v>100653</v>
      </c>
      <c r="AR21" s="43">
        <f t="shared" si="28"/>
        <v>96058.226999999955</v>
      </c>
      <c r="AS21" s="43">
        <f t="shared" ref="AS21:AT21" si="29">+AS19-AS20</f>
        <v>101590</v>
      </c>
      <c r="AT21" s="43">
        <f t="shared" si="29"/>
        <v>98132</v>
      </c>
      <c r="AU21" s="43">
        <f t="shared" ref="AU21" si="30">+AU19-AU20</f>
        <v>98883</v>
      </c>
      <c r="AV21" s="43">
        <f t="shared" ref="AV21:AX21" si="31">+AV19-AV20</f>
        <v>100230</v>
      </c>
      <c r="AW21" s="43">
        <f t="shared" si="31"/>
        <v>101315</v>
      </c>
      <c r="AX21" s="43">
        <f t="shared" si="31"/>
        <v>102189</v>
      </c>
      <c r="AY21" s="43">
        <f>+AY19-AY20</f>
        <v>105850</v>
      </c>
      <c r="AZ21" s="43">
        <f t="shared" ref="AZ21:BU21" si="32">+AZ19-AZ20</f>
        <v>100361</v>
      </c>
      <c r="BA21" s="43">
        <f t="shared" si="32"/>
        <v>105062</v>
      </c>
      <c r="BB21" s="43">
        <f t="shared" si="32"/>
        <v>105917</v>
      </c>
      <c r="BC21" s="43">
        <f t="shared" si="32"/>
        <v>106030</v>
      </c>
      <c r="BD21" s="43">
        <f t="shared" si="32"/>
        <v>105756</v>
      </c>
      <c r="BE21" s="43">
        <f t="shared" si="32"/>
        <v>105847</v>
      </c>
      <c r="BF21" s="43">
        <f t="shared" si="32"/>
        <v>105329</v>
      </c>
      <c r="BG21" s="43">
        <f t="shared" si="32"/>
        <v>105853</v>
      </c>
      <c r="BH21" s="43">
        <f t="shared" si="32"/>
        <v>105529</v>
      </c>
      <c r="BI21" s="43">
        <f t="shared" si="32"/>
        <v>105437</v>
      </c>
      <c r="BJ21" s="43">
        <f t="shared" si="32"/>
        <v>107184</v>
      </c>
      <c r="BK21" s="43">
        <f t="shared" si="32"/>
        <v>109994</v>
      </c>
      <c r="BL21" s="43">
        <f t="shared" si="32"/>
        <v>109521</v>
      </c>
      <c r="BM21" s="43">
        <f t="shared" si="32"/>
        <v>109320</v>
      </c>
      <c r="BN21" s="43">
        <f t="shared" si="32"/>
        <v>109592</v>
      </c>
      <c r="BO21" s="43">
        <f t="shared" si="32"/>
        <v>111895</v>
      </c>
      <c r="BP21" s="43">
        <f t="shared" si="32"/>
        <v>112470</v>
      </c>
      <c r="BQ21" s="43">
        <f t="shared" si="32"/>
        <v>112231</v>
      </c>
      <c r="BR21" s="43">
        <f t="shared" si="32"/>
        <v>111850</v>
      </c>
      <c r="BS21" s="43">
        <f t="shared" si="32"/>
        <v>111646</v>
      </c>
      <c r="BT21" s="43">
        <f t="shared" si="32"/>
        <v>111480</v>
      </c>
      <c r="BU21" s="43">
        <f t="shared" si="32"/>
        <v>110819</v>
      </c>
      <c r="BV21" s="43">
        <f t="shared" ref="BV21:BY21" si="33">+BV19-BV20</f>
        <v>111839</v>
      </c>
      <c r="BW21" s="43">
        <f t="shared" si="33"/>
        <v>114197</v>
      </c>
      <c r="BX21" s="43">
        <f t="shared" si="33"/>
        <v>113843</v>
      </c>
      <c r="BY21" s="43">
        <f t="shared" si="33"/>
        <v>113918</v>
      </c>
      <c r="BZ21" s="89">
        <f>+BZ19-BZ20</f>
        <v>113444</v>
      </c>
      <c r="CA21" s="89">
        <f>+CA19-CA20</f>
        <v>114952</v>
      </c>
      <c r="CB21" s="89">
        <f>+CB19-CB20</f>
        <v>115607</v>
      </c>
      <c r="CC21" s="89">
        <f>+CC19-CC20</f>
        <v>115784</v>
      </c>
      <c r="CD21" s="89">
        <f t="shared" ref="CD21:CE21" si="34">+CD19-CD20</f>
        <v>115996</v>
      </c>
      <c r="CE21" s="89">
        <f t="shared" si="34"/>
        <v>115391</v>
      </c>
      <c r="CF21" s="89">
        <f>+CF19-CF20</f>
        <v>115283</v>
      </c>
      <c r="CG21" s="89">
        <f>+CG19-CG20</f>
        <v>114709</v>
      </c>
      <c r="CH21" s="89">
        <f>+CH19-CH20</f>
        <v>115622</v>
      </c>
      <c r="CI21" s="89">
        <f>+CI19-CI20</f>
        <v>118701</v>
      </c>
      <c r="CJ21" s="89">
        <f t="shared" ref="CJ21:CP21" si="35">+CJ19-CJ20</f>
        <v>118298</v>
      </c>
      <c r="CK21" s="89">
        <f t="shared" si="35"/>
        <v>118579</v>
      </c>
      <c r="CL21" s="89">
        <f t="shared" ref="CL21:CO21" si="36">+CL19-CL20</f>
        <v>117333</v>
      </c>
      <c r="CM21" s="89">
        <f t="shared" si="36"/>
        <v>117338</v>
      </c>
      <c r="CN21" s="89">
        <f t="shared" si="36"/>
        <v>118304</v>
      </c>
      <c r="CO21" s="89">
        <f t="shared" si="36"/>
        <v>119586</v>
      </c>
      <c r="CP21" s="89">
        <f t="shared" si="35"/>
        <v>120378</v>
      </c>
      <c r="CQ21" s="24">
        <f>IFERROR(CP21/CO21-1,)</f>
        <v>6.6228488284580944E-3</v>
      </c>
      <c r="CR21" s="24">
        <f>+CQ46</f>
        <v>2.9975919428903985E-3</v>
      </c>
      <c r="CS21" s="24">
        <f t="shared" si="25"/>
        <v>3.777716472981818E-2</v>
      </c>
      <c r="CT21" s="24">
        <f>+CQ56</f>
        <v>3.3993726490591625E-2</v>
      </c>
    </row>
    <row r="22" spans="1:98"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c r="CH22"/>
      <c r="CI22"/>
      <c r="CJ22"/>
      <c r="CK22"/>
      <c r="CL22"/>
      <c r="CM22"/>
      <c r="CN22"/>
      <c r="CO22"/>
      <c r="CP22"/>
      <c r="CQ22" s="61"/>
      <c r="CR22" s="4"/>
    </row>
    <row r="23" spans="1:98" s="1" customFormat="1" ht="15" customHeight="1" x14ac:dyDescent="0.25">
      <c r="A23" s="15"/>
      <c r="B23" s="5" t="s">
        <v>7</v>
      </c>
      <c r="C23" s="6"/>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c r="CK23"/>
      <c r="CL23"/>
      <c r="CM23"/>
      <c r="CN23"/>
      <c r="CO23"/>
      <c r="CP23"/>
      <c r="CQ23" s="7"/>
      <c r="CR23" s="7"/>
    </row>
    <row r="24" spans="1:98" s="1" customFormat="1" ht="12.75" customHeight="1" x14ac:dyDescent="0.25">
      <c r="A24" s="15"/>
      <c r="B24" s="10" t="s">
        <v>42</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c r="CK24"/>
      <c r="CL24"/>
      <c r="CM24"/>
      <c r="CN24"/>
      <c r="CO24"/>
      <c r="CP24"/>
      <c r="CQ24" s="10"/>
      <c r="CR24" s="10"/>
    </row>
    <row r="25" spans="1:98" s="1" customFormat="1" ht="12.75" customHeight="1" x14ac:dyDescent="0.25">
      <c r="A25" s="15"/>
      <c r="B25" s="10" t="s">
        <v>45</v>
      </c>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c r="CK25"/>
      <c r="CL25"/>
      <c r="CM25"/>
      <c r="CN25"/>
      <c r="CO25"/>
      <c r="CP25"/>
      <c r="CQ25" s="10"/>
      <c r="CR25" s="10"/>
    </row>
    <row r="26" spans="1:98" s="1" customFormat="1" ht="15" customHeight="1" x14ac:dyDescent="0.25">
      <c r="A26" s="15"/>
      <c r="B26" s="11" t="s">
        <v>51</v>
      </c>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0"/>
      <c r="AC26" s="10"/>
      <c r="AD26" s="10"/>
      <c r="AE26" s="10"/>
      <c r="AF26" s="10"/>
      <c r="AG26" s="10"/>
      <c r="AH26" s="10"/>
      <c r="AI26" s="10"/>
      <c r="AJ26" s="10"/>
      <c r="AK26" s="10"/>
      <c r="AL26" s="10"/>
      <c r="AM26" s="10"/>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c r="CK26"/>
      <c r="CL26"/>
      <c r="CM26"/>
      <c r="CN26"/>
      <c r="CO26"/>
      <c r="CP26"/>
      <c r="CQ26" s="11"/>
      <c r="CR26" s="11"/>
    </row>
    <row r="27" spans="1:98" s="1" customFormat="1" ht="15" customHeight="1" x14ac:dyDescent="0.25">
      <c r="B27" s="11" t="s">
        <v>44</v>
      </c>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0"/>
      <c r="AC27" s="10"/>
      <c r="AD27" s="10"/>
      <c r="AE27" s="10"/>
      <c r="AF27" s="10"/>
      <c r="AG27" s="10"/>
      <c r="AH27" s="10"/>
      <c r="AI27" s="10"/>
      <c r="AJ27" s="10"/>
      <c r="AK27" s="10"/>
      <c r="AL27" s="10"/>
      <c r="AM27" s="10"/>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c r="CK27"/>
      <c r="CL27"/>
      <c r="CM27"/>
      <c r="CN27"/>
      <c r="CO27"/>
      <c r="CP27"/>
      <c r="CQ27" s="11"/>
      <c r="CR27" s="11"/>
    </row>
    <row r="28" spans="1:98" s="1" customFormat="1" ht="15" customHeight="1" x14ac:dyDescent="0.25">
      <c r="B28" s="11" t="s">
        <v>49</v>
      </c>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0"/>
      <c r="AC28" s="10"/>
      <c r="AD28" s="10"/>
      <c r="AE28" s="10"/>
      <c r="AF28" s="10"/>
      <c r="AG28" s="10"/>
      <c r="AH28" s="10"/>
      <c r="AI28" s="10"/>
      <c r="AJ28" s="10"/>
      <c r="AK28" s="10"/>
      <c r="AL28" s="10"/>
      <c r="AM28" s="10"/>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c r="CK28"/>
      <c r="CL28"/>
      <c r="CM28"/>
      <c r="CN28"/>
      <c r="CO28"/>
      <c r="CP28"/>
      <c r="CQ28" s="11"/>
      <c r="CR28" s="11"/>
    </row>
    <row r="29" spans="1:98" s="1" customFormat="1" ht="15" customHeight="1" x14ac:dyDescent="0.25">
      <c r="B29" s="11" t="s">
        <v>52</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0"/>
      <c r="AC29" s="10"/>
      <c r="AD29" s="10"/>
      <c r="AE29" s="10"/>
      <c r="AF29" s="10"/>
      <c r="AG29" s="10"/>
      <c r="AH29" s="10"/>
      <c r="AI29" s="10"/>
      <c r="AJ29" s="10"/>
      <c r="AK29" s="10"/>
      <c r="AL29" s="10"/>
      <c r="AM29" s="10"/>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c r="CK29"/>
      <c r="CL29"/>
      <c r="CM29"/>
      <c r="CN29"/>
      <c r="CO29"/>
      <c r="CP29"/>
      <c r="CQ29" s="11"/>
      <c r="CR29" s="11"/>
    </row>
    <row r="30" spans="1:98" s="1" customFormat="1" ht="15" customHeight="1" x14ac:dyDescent="0.25">
      <c r="B30" s="91" t="s">
        <v>61</v>
      </c>
      <c r="C30" s="6"/>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c r="CK30"/>
      <c r="CL30"/>
      <c r="CM30"/>
      <c r="CN30"/>
      <c r="CO30"/>
      <c r="CP30"/>
      <c r="CQ30" s="7"/>
      <c r="CR30" s="7"/>
    </row>
    <row r="31" spans="1:98" s="1" customFormat="1" ht="15" customHeight="1" x14ac:dyDescent="0.25">
      <c r="B31" s="91" t="s">
        <v>63</v>
      </c>
      <c r="C31" s="6"/>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c r="CK31"/>
      <c r="CL31"/>
      <c r="CM31"/>
      <c r="CN31"/>
      <c r="CO31"/>
      <c r="CP31"/>
      <c r="CQ31" s="7"/>
      <c r="CR31" s="7"/>
    </row>
    <row r="32" spans="1:98" s="1" customFormat="1" ht="15" customHeight="1" x14ac:dyDescent="0.25">
      <c r="B32" s="91" t="s">
        <v>65</v>
      </c>
      <c r="C32" s="6"/>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c r="CK32"/>
      <c r="CL32"/>
      <c r="CM32"/>
      <c r="CN32"/>
      <c r="CO32"/>
      <c r="CP32"/>
      <c r="CQ32" s="7"/>
      <c r="CR32" s="7"/>
    </row>
    <row r="33" spans="2:96" s="1" customFormat="1" ht="15" customHeight="1" x14ac:dyDescent="0.25">
      <c r="B33" s="91" t="s">
        <v>68</v>
      </c>
      <c r="C33" s="6"/>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c r="CK33"/>
      <c r="CL33"/>
      <c r="CM33"/>
      <c r="CN33"/>
      <c r="CO33"/>
      <c r="CP33"/>
      <c r="CQ33" s="7"/>
      <c r="CR33" s="7"/>
    </row>
    <row r="34" spans="2:96" s="1" customFormat="1" ht="15" customHeight="1" x14ac:dyDescent="0.25">
      <c r="B34" s="91" t="s">
        <v>71</v>
      </c>
      <c r="C34" s="6"/>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c r="CK34"/>
      <c r="CL34"/>
      <c r="CM34"/>
      <c r="CN34"/>
      <c r="CO34"/>
      <c r="CP34"/>
      <c r="CQ34" s="7"/>
      <c r="CR34" s="7"/>
    </row>
    <row r="35" spans="2:96" s="65" customFormat="1" ht="15" customHeight="1" x14ac:dyDescent="0.25">
      <c r="B35" s="8" t="s">
        <v>43</v>
      </c>
      <c r="C35" s="2"/>
      <c r="D35" s="90"/>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c r="CK35"/>
      <c r="CL35"/>
      <c r="CM35"/>
      <c r="CN35"/>
      <c r="CO35"/>
      <c r="CP35"/>
      <c r="CQ35" s="3"/>
      <c r="CR35" s="3"/>
    </row>
    <row r="36" spans="2:96" s="65" customFormat="1" ht="15" customHeight="1" x14ac:dyDescent="0.25">
      <c r="B36" s="66"/>
      <c r="C36" s="67"/>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c r="CK36"/>
      <c r="CL36"/>
      <c r="CM36"/>
      <c r="CN36"/>
      <c r="CO36"/>
      <c r="CP36"/>
      <c r="CQ36" s="3"/>
      <c r="CR36" s="3"/>
    </row>
    <row r="37" spans="2:96" s="65" customFormat="1" ht="15" customHeight="1" x14ac:dyDescent="0.25">
      <c r="B37" s="2"/>
      <c r="C37" s="2"/>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c r="CK37"/>
      <c r="CL37"/>
      <c r="CM37"/>
      <c r="CN37"/>
      <c r="CO37"/>
      <c r="CP37"/>
      <c r="CQ37" s="68"/>
      <c r="CR37" s="68"/>
    </row>
    <row r="38" spans="2:96" s="65" customFormat="1" ht="15" customHeight="1" x14ac:dyDescent="0.25">
      <c r="B38" s="2"/>
      <c r="C38" s="2"/>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c r="CK38"/>
      <c r="CL38"/>
      <c r="CM38"/>
      <c r="CN38"/>
      <c r="CO38"/>
      <c r="CP38"/>
      <c r="CQ38" s="3"/>
      <c r="CR38" s="3"/>
    </row>
    <row r="39" spans="2:96" s="65" customFormat="1" ht="15" customHeight="1" x14ac:dyDescent="0.25">
      <c r="B39" s="2"/>
      <c r="C39" s="69" t="str">
        <f>+B11</f>
        <v>Valor del Patrimonio Neto del Fideicomiso (2,4,5)</v>
      </c>
      <c r="D39" s="70"/>
      <c r="E39" s="70"/>
      <c r="F39" s="70"/>
      <c r="G39" s="70"/>
      <c r="H39" s="70"/>
      <c r="I39" s="70"/>
      <c r="J39" s="70"/>
      <c r="K39" s="70"/>
      <c r="L39" s="70"/>
      <c r="M39" s="70"/>
      <c r="N39" s="70"/>
      <c r="O39" s="70"/>
      <c r="P39" s="70"/>
      <c r="Q39" s="70"/>
      <c r="R39" s="70"/>
      <c r="S39" s="70">
        <f t="shared" ref="S39:AX39" si="37">+S11/R11</f>
        <v>1.0200798677851464</v>
      </c>
      <c r="T39" s="70">
        <f t="shared" si="37"/>
        <v>1.0173845469470288</v>
      </c>
      <c r="U39" s="70">
        <f t="shared" si="37"/>
        <v>1.0017824851565793</v>
      </c>
      <c r="V39" s="70">
        <f t="shared" si="37"/>
        <v>1.0018695723214066</v>
      </c>
      <c r="W39" s="70">
        <f t="shared" si="37"/>
        <v>1.0519812772242223</v>
      </c>
      <c r="X39" s="70">
        <f t="shared" si="37"/>
        <v>1.0016101041928323</v>
      </c>
      <c r="Y39" s="70">
        <f t="shared" si="37"/>
        <v>1.0340435366187353</v>
      </c>
      <c r="Z39" s="70">
        <f t="shared" si="37"/>
        <v>1.0174595548703613</v>
      </c>
      <c r="AA39" s="70">
        <f t="shared" si="37"/>
        <v>1.0176309823619165</v>
      </c>
      <c r="AB39" s="70">
        <f t="shared" si="37"/>
        <v>1.0178153330397779</v>
      </c>
      <c r="AC39" s="71">
        <f t="shared" si="37"/>
        <v>1.00168511313606</v>
      </c>
      <c r="AD39" s="71">
        <f t="shared" si="37"/>
        <v>1.033018309138678</v>
      </c>
      <c r="AE39" s="71">
        <f t="shared" si="37"/>
        <v>1.0173178345826397</v>
      </c>
      <c r="AF39" s="71">
        <f t="shared" si="37"/>
        <v>1.016576005375406</v>
      </c>
      <c r="AG39" s="71">
        <f t="shared" si="37"/>
        <v>1.0158813203002286</v>
      </c>
      <c r="AH39" s="71">
        <f t="shared" si="37"/>
        <v>1.015569424967657</v>
      </c>
      <c r="AI39" s="71">
        <f t="shared" si="37"/>
        <v>1.0151914403824542</v>
      </c>
      <c r="AJ39" s="71">
        <f t="shared" si="37"/>
        <v>1.014469636038501</v>
      </c>
      <c r="AK39" s="71">
        <f t="shared" si="37"/>
        <v>1.0144743321674208</v>
      </c>
      <c r="AL39" s="71">
        <f t="shared" si="37"/>
        <v>1.0139666151909335</v>
      </c>
      <c r="AM39" s="71">
        <f t="shared" si="37"/>
        <v>1.0138873422788295</v>
      </c>
      <c r="AN39" s="71">
        <f t="shared" si="37"/>
        <v>1.0135870949569139</v>
      </c>
      <c r="AO39" s="71">
        <f t="shared" si="37"/>
        <v>1.0134857600541702</v>
      </c>
      <c r="AP39" s="71">
        <f t="shared" si="37"/>
        <v>1.0135302439758864</v>
      </c>
      <c r="AQ39" s="71">
        <f t="shared" si="37"/>
        <v>1.0131800824944455</v>
      </c>
      <c r="AR39" s="71">
        <f t="shared" si="37"/>
        <v>1.0134063718309576</v>
      </c>
      <c r="AS39" s="71">
        <f t="shared" si="37"/>
        <v>1.0129828737134488</v>
      </c>
      <c r="AT39" s="71">
        <f t="shared" si="37"/>
        <v>1.0128610905373925</v>
      </c>
      <c r="AU39" s="71">
        <f t="shared" si="37"/>
        <v>0.98737184080521667</v>
      </c>
      <c r="AV39" s="71">
        <f t="shared" si="37"/>
        <v>1.0125001881785876</v>
      </c>
      <c r="AW39" s="71">
        <f t="shared" si="37"/>
        <v>1.0126813824501668</v>
      </c>
      <c r="AX39" s="71">
        <f t="shared" si="37"/>
        <v>1.0128929804689857</v>
      </c>
      <c r="AY39" s="71">
        <f t="shared" ref="AY39:BX39" si="38">+AY11/AX11</f>
        <v>1.0085949322947851</v>
      </c>
      <c r="AZ39" s="71">
        <f t="shared" si="38"/>
        <v>0.98173436168710371</v>
      </c>
      <c r="BA39" s="71">
        <f t="shared" si="38"/>
        <v>1.0133036030874254</v>
      </c>
      <c r="BB39" s="71">
        <f t="shared" si="38"/>
        <v>1.0130695997251529</v>
      </c>
      <c r="BC39" s="71">
        <f t="shared" si="38"/>
        <v>1.0126910743755175</v>
      </c>
      <c r="BD39" s="71">
        <f t="shared" si="38"/>
        <v>1.0137481130662949</v>
      </c>
      <c r="BE39" s="71">
        <f t="shared" si="38"/>
        <v>1.0125629332128347</v>
      </c>
      <c r="BF39" s="71">
        <f t="shared" si="38"/>
        <v>1.0126446077075715</v>
      </c>
      <c r="BG39" s="71">
        <f t="shared" si="38"/>
        <v>1.0126042491692353</v>
      </c>
      <c r="BH39" s="71">
        <f t="shared" si="38"/>
        <v>1.010978363624838</v>
      </c>
      <c r="BI39" s="71">
        <f t="shared" si="38"/>
        <v>1.0131760437906723</v>
      </c>
      <c r="BJ39" s="71">
        <f t="shared" si="38"/>
        <v>1.0118471808614018</v>
      </c>
      <c r="BK39" s="71">
        <f t="shared" si="38"/>
        <v>1.0119050311586069</v>
      </c>
      <c r="BL39" s="71">
        <f t="shared" si="38"/>
        <v>1.0108329145366413</v>
      </c>
      <c r="BM39" s="71">
        <f t="shared" si="38"/>
        <v>1.000000000007107</v>
      </c>
      <c r="BN39" s="71">
        <f t="shared" si="38"/>
        <v>1.0215788463300255</v>
      </c>
      <c r="BO39" s="71">
        <f t="shared" si="38"/>
        <v>1.0107496123971853</v>
      </c>
      <c r="BP39" s="71">
        <f t="shared" si="38"/>
        <v>1.0106557157295109</v>
      </c>
      <c r="BQ39" s="71">
        <f t="shared" si="38"/>
        <v>1.0103543691528172</v>
      </c>
      <c r="BR39" s="71">
        <f t="shared" si="38"/>
        <v>1.010232423248471</v>
      </c>
      <c r="BS39" s="71">
        <f t="shared" si="38"/>
        <v>1.0101736237569776</v>
      </c>
      <c r="BT39" s="71">
        <f t="shared" si="38"/>
        <v>1.0101190389486003</v>
      </c>
      <c r="BU39" s="71">
        <f t="shared" si="38"/>
        <v>1.0100400213670395</v>
      </c>
      <c r="BV39" s="71">
        <f t="shared" si="38"/>
        <v>1</v>
      </c>
      <c r="BW39" s="71">
        <f t="shared" si="38"/>
        <v>1.0361564969748684</v>
      </c>
      <c r="BX39" s="71">
        <f t="shared" si="38"/>
        <v>1.009695250593293</v>
      </c>
      <c r="BY39" s="71">
        <f t="shared" ref="BY39" si="39">+BY11/BX11</f>
        <v>1.0095737497353565</v>
      </c>
      <c r="BZ39" s="71">
        <f t="shared" ref="BZ39" si="40">+BZ11/BY11</f>
        <v>1.0094938737724237</v>
      </c>
      <c r="CA39" s="71">
        <f t="shared" ref="CA39" si="41">+CA11/BZ11</f>
        <v>1.0095715042217437</v>
      </c>
      <c r="CB39" s="71">
        <f t="shared" ref="CB39" si="42">+CB11/CA11</f>
        <v>1.009610301852067</v>
      </c>
      <c r="CC39" s="71">
        <f t="shared" ref="CC39" si="43">+CC11/CB11</f>
        <v>1.0094590093944205</v>
      </c>
      <c r="CD39" s="71">
        <f t="shared" ref="CD39" si="44">+CD11/CC11</f>
        <v>1.0093987692962574</v>
      </c>
      <c r="CE39" s="71">
        <f t="shared" ref="CE39" si="45">+CE11/CD11</f>
        <v>1.0093234073956932</v>
      </c>
      <c r="CF39" s="71">
        <f t="shared" ref="CF39" si="46">+CF11/CE11</f>
        <v>1.0093779521683952</v>
      </c>
      <c r="CG39" s="71">
        <f t="shared" ref="CG39" si="47">+CG11/CF11</f>
        <v>1.0092634162079863</v>
      </c>
      <c r="CH39" s="71">
        <f t="shared" ref="CH39" si="48">+CH11/CG11</f>
        <v>1.0091664954782049</v>
      </c>
      <c r="CI39" s="71">
        <f t="shared" ref="CI39" si="49">+CI11/CH11</f>
        <v>1.0292927645887688</v>
      </c>
      <c r="CJ39" s="71">
        <f t="shared" ref="CJ39" si="50">+CJ11/CI11</f>
        <v>1</v>
      </c>
      <c r="CK39" s="71">
        <f>+CK11/CJ11</f>
        <v>1.0183256455834835</v>
      </c>
      <c r="CL39" s="71">
        <f t="shared" ref="CL39" si="51">+CL11/CK11</f>
        <v>1.0090942910685838</v>
      </c>
      <c r="CM39" s="71">
        <f t="shared" ref="CM39" si="52">+CM11/CL11</f>
        <v>1</v>
      </c>
      <c r="CN39" s="71">
        <f t="shared" ref="CN39" si="53">+CN11/CM11</f>
        <v>0.99999999779474902</v>
      </c>
      <c r="CO39" s="71">
        <f>+CO11/CN11</f>
        <v>1.0000031023139797</v>
      </c>
      <c r="CP39" s="71">
        <f>+CP11/CO11</f>
        <v>1.0358050724005758</v>
      </c>
      <c r="CQ39" s="72">
        <f>IFERROR(GEOMEAN(CD39:CP39)-1,)</f>
        <v>1.0639415419858356E-2</v>
      </c>
      <c r="CR39" s="72"/>
    </row>
    <row r="40" spans="2:96" s="65" customFormat="1" ht="15" customHeight="1" x14ac:dyDescent="0.25">
      <c r="B40" s="2"/>
      <c r="C40" s="69" t="str">
        <f>+B13</f>
        <v>Depósitos asegurados (1,4)</v>
      </c>
      <c r="D40" s="70"/>
      <c r="E40" s="70"/>
      <c r="F40" s="70"/>
      <c r="G40" s="70"/>
      <c r="H40" s="70"/>
      <c r="I40" s="70"/>
      <c r="J40" s="70"/>
      <c r="K40" s="70"/>
      <c r="L40" s="70"/>
      <c r="M40" s="70"/>
      <c r="N40" s="70"/>
      <c r="O40" s="70"/>
      <c r="P40" s="70"/>
      <c r="Q40" s="70"/>
      <c r="R40" s="70"/>
      <c r="S40" s="70">
        <f t="shared" ref="S40:AX40" si="54">+S13/R13</f>
        <v>0.99771508480592441</v>
      </c>
      <c r="T40" s="70">
        <f t="shared" si="54"/>
        <v>1.0052295254651209</v>
      </c>
      <c r="U40" s="70">
        <f t="shared" si="54"/>
        <v>1.0104805517943352</v>
      </c>
      <c r="V40" s="70">
        <f t="shared" si="54"/>
        <v>1.0164805358069282</v>
      </c>
      <c r="W40" s="70">
        <f t="shared" si="54"/>
        <v>1.012592508853791</v>
      </c>
      <c r="X40" s="70">
        <f t="shared" si="54"/>
        <v>1.0065846602156256</v>
      </c>
      <c r="Y40" s="70">
        <f t="shared" si="54"/>
        <v>1.0018018077465038</v>
      </c>
      <c r="Z40" s="70">
        <f t="shared" si="54"/>
        <v>1.0085664897353988</v>
      </c>
      <c r="AA40" s="70">
        <f t="shared" si="54"/>
        <v>1.0417481448309345</v>
      </c>
      <c r="AB40" s="70">
        <f t="shared" si="54"/>
        <v>0.97447503303688632</v>
      </c>
      <c r="AC40" s="71">
        <f t="shared" si="54"/>
        <v>1.0008774879136915</v>
      </c>
      <c r="AD40" s="71">
        <f t="shared" si="54"/>
        <v>1.0032360948268806</v>
      </c>
      <c r="AE40" s="71">
        <f t="shared" si="54"/>
        <v>0.97664997335019466</v>
      </c>
      <c r="AF40" s="71">
        <f t="shared" si="54"/>
        <v>0.99479937134878416</v>
      </c>
      <c r="AG40" s="71">
        <f t="shared" si="54"/>
        <v>0.98824069199929143</v>
      </c>
      <c r="AH40" s="71">
        <f t="shared" si="54"/>
        <v>0.96888745694624079</v>
      </c>
      <c r="AI40" s="71">
        <f t="shared" si="54"/>
        <v>1.0092582139673192</v>
      </c>
      <c r="AJ40" s="71">
        <f t="shared" si="54"/>
        <v>0.98208819163884431</v>
      </c>
      <c r="AK40" s="71">
        <f t="shared" si="54"/>
        <v>0.98931328369316429</v>
      </c>
      <c r="AL40" s="71">
        <f t="shared" si="54"/>
        <v>0.99098694723952996</v>
      </c>
      <c r="AM40" s="71">
        <f t="shared" si="54"/>
        <v>1.0081340960698466</v>
      </c>
      <c r="AN40" s="71">
        <f t="shared" si="54"/>
        <v>1.0100179646394234</v>
      </c>
      <c r="AO40" s="71">
        <f t="shared" si="54"/>
        <v>1.0149568830783191</v>
      </c>
      <c r="AP40" s="71">
        <f t="shared" si="54"/>
        <v>1.0281924482682248</v>
      </c>
      <c r="AQ40" s="71">
        <f t="shared" si="54"/>
        <v>0.98795431465756256</v>
      </c>
      <c r="AR40" s="71">
        <f t="shared" si="54"/>
        <v>0.9908212942471073</v>
      </c>
      <c r="AS40" s="71">
        <f t="shared" si="54"/>
        <v>1.019233195335175</v>
      </c>
      <c r="AT40" s="71">
        <f t="shared" si="54"/>
        <v>0.9746515154522718</v>
      </c>
      <c r="AU40" s="71">
        <f t="shared" si="54"/>
        <v>1.0216087159180107</v>
      </c>
      <c r="AV40" s="71">
        <f t="shared" si="54"/>
        <v>1.0176795873860773</v>
      </c>
      <c r="AW40" s="71">
        <f t="shared" si="54"/>
        <v>1.0041251097664481</v>
      </c>
      <c r="AX40" s="71">
        <f t="shared" si="54"/>
        <v>1.0078078968895874</v>
      </c>
      <c r="AY40" s="71">
        <f t="shared" ref="AY40:BX40" si="55">+AY13/AX13</f>
        <v>1.0560504804249691</v>
      </c>
      <c r="AZ40" s="71">
        <f t="shared" si="55"/>
        <v>0.97650212636578593</v>
      </c>
      <c r="BA40" s="71">
        <f t="shared" si="55"/>
        <v>1.0118211722912358</v>
      </c>
      <c r="BB40" s="71">
        <f t="shared" si="55"/>
        <v>1.0270327222339328</v>
      </c>
      <c r="BC40" s="71">
        <f t="shared" si="55"/>
        <v>0.98619472688576437</v>
      </c>
      <c r="BD40" s="71">
        <f t="shared" si="55"/>
        <v>0.98470244559560038</v>
      </c>
      <c r="BE40" s="71">
        <f t="shared" si="55"/>
        <v>1.0131301732962179</v>
      </c>
      <c r="BF40" s="71">
        <f t="shared" si="55"/>
        <v>0.99009358345097742</v>
      </c>
      <c r="BG40" s="71">
        <f t="shared" si="55"/>
        <v>0.99833889927628683</v>
      </c>
      <c r="BH40" s="71">
        <f t="shared" si="55"/>
        <v>0.99331465602369828</v>
      </c>
      <c r="BI40" s="71">
        <f t="shared" si="55"/>
        <v>1.0080035167912649</v>
      </c>
      <c r="BJ40" s="71">
        <f t="shared" si="55"/>
        <v>1.0186290470568378</v>
      </c>
      <c r="BK40" s="71">
        <f t="shared" si="55"/>
        <v>1.0345746664244051</v>
      </c>
      <c r="BL40" s="71">
        <f t="shared" si="55"/>
        <v>0.98359935430824297</v>
      </c>
      <c r="BM40" s="71">
        <f t="shared" si="55"/>
        <v>1.0073924736612234</v>
      </c>
      <c r="BN40" s="71">
        <f t="shared" si="55"/>
        <v>1.0170694801754412</v>
      </c>
      <c r="BO40" s="71">
        <f t="shared" si="55"/>
        <v>0.98576406733787658</v>
      </c>
      <c r="BP40" s="71">
        <f t="shared" si="55"/>
        <v>0.99503185052114251</v>
      </c>
      <c r="BQ40" s="71">
        <f t="shared" si="55"/>
        <v>1.0029441437131108</v>
      </c>
      <c r="BR40" s="71">
        <f t="shared" si="55"/>
        <v>1.0020490029828382</v>
      </c>
      <c r="BS40" s="71">
        <f t="shared" si="55"/>
        <v>1.0021636070998479</v>
      </c>
      <c r="BT40" s="71">
        <f t="shared" si="55"/>
        <v>0.99334182209785393</v>
      </c>
      <c r="BU40" s="71">
        <f t="shared" si="55"/>
        <v>0.99614522682526996</v>
      </c>
      <c r="BV40" s="71">
        <f t="shared" si="55"/>
        <v>1.011413941764421</v>
      </c>
      <c r="BW40" s="71">
        <f t="shared" si="55"/>
        <v>1.0217029733199905</v>
      </c>
      <c r="BX40" s="71">
        <f t="shared" si="55"/>
        <v>0.99000537947239642</v>
      </c>
      <c r="BY40" s="71">
        <f t="shared" ref="BY40" si="56">+BY13/BX13</f>
        <v>1.011955635453464</v>
      </c>
      <c r="BZ40" s="71">
        <f t="shared" ref="BZ40" si="57">+BZ13/BY13</f>
        <v>1.0064302176765847</v>
      </c>
      <c r="CA40" s="71">
        <f t="shared" ref="CA40" si="58">+CA13/BZ13</f>
        <v>1.0077017524976624</v>
      </c>
      <c r="CB40" s="71">
        <f t="shared" ref="CB40" si="59">+CB13/CA13</f>
        <v>0.9927848060767086</v>
      </c>
      <c r="CC40" s="71">
        <f t="shared" ref="CC40" si="60">+CC13/CB13</f>
        <v>1.0042919222874154</v>
      </c>
      <c r="CD40" s="71">
        <f t="shared" ref="CD40" si="61">+CD13/CC13</f>
        <v>1.0112936703696036</v>
      </c>
      <c r="CE40" s="71">
        <f t="shared" ref="CE40" si="62">+CE13/CD13</f>
        <v>1.0039537637368823</v>
      </c>
      <c r="CF40" s="71">
        <f t="shared" ref="CF40" si="63">+CF13/CE13</f>
        <v>0.99782062932312476</v>
      </c>
      <c r="CG40" s="71">
        <f t="shared" ref="CG40" si="64">+CG13/CF13</f>
        <v>1.0016087525627297</v>
      </c>
      <c r="CH40" s="71">
        <f t="shared" ref="CH40" si="65">+CH13/CG13</f>
        <v>1.0045254254125922</v>
      </c>
      <c r="CI40" s="71">
        <f t="shared" ref="CI40" si="66">+CI13/CH13</f>
        <v>1.0484005691444815</v>
      </c>
      <c r="CJ40" s="71">
        <f t="shared" ref="CJ40" si="67">+CJ13/CI13</f>
        <v>0.99369548821316289</v>
      </c>
      <c r="CK40" s="71">
        <f>+CK13/CJ13</f>
        <v>1.0130986737405003</v>
      </c>
      <c r="CL40" s="71">
        <f t="shared" ref="CL40" si="68">+CL13/CK13</f>
        <v>0.97915693181053998</v>
      </c>
      <c r="CM40" s="71">
        <f t="shared" ref="CM40" si="69">+CM13/CL13</f>
        <v>0.99615902196763617</v>
      </c>
      <c r="CN40" s="71">
        <f t="shared" ref="CN40" si="70">+CN13/CM13</f>
        <v>1.0064438000897209</v>
      </c>
      <c r="CO40" s="71">
        <f t="shared" ref="CO40" si="71">+CO13/CN13</f>
        <v>1.0100937118981461</v>
      </c>
      <c r="CP40" s="71">
        <f t="shared" ref="CP40" si="72">+CP13/CO13</f>
        <v>1.0086280209666441</v>
      </c>
      <c r="CQ40" s="72">
        <f t="shared" ref="CQ40:CQ56" si="73">IFERROR(GEOMEAN(CD40:CP40)-1,)</f>
        <v>5.6480201424384813E-3</v>
      </c>
      <c r="CR40" s="72"/>
    </row>
    <row r="41" spans="2:96" s="75" customFormat="1" x14ac:dyDescent="0.25">
      <c r="B41" s="73"/>
      <c r="C41" s="74" t="str">
        <f>+B16</f>
        <v xml:space="preserve">Depósitos cubiertos(3) </v>
      </c>
      <c r="D41" s="70"/>
      <c r="E41" s="70"/>
      <c r="F41" s="70"/>
      <c r="G41" s="70"/>
      <c r="H41" s="70"/>
      <c r="I41" s="70"/>
      <c r="J41" s="70"/>
      <c r="K41" s="70"/>
      <c r="L41" s="70"/>
      <c r="M41" s="70"/>
      <c r="N41" s="70"/>
      <c r="O41" s="70"/>
      <c r="P41" s="70"/>
      <c r="Q41" s="70"/>
      <c r="R41" s="70"/>
      <c r="S41" s="70">
        <f t="shared" ref="S41:AU41" si="74">+S16/R16</f>
        <v>1.0473802833215478</v>
      </c>
      <c r="T41" s="70">
        <f t="shared" si="74"/>
        <v>0.99290210348321717</v>
      </c>
      <c r="U41" s="70">
        <f t="shared" si="74"/>
        <v>0.99520996105783144</v>
      </c>
      <c r="V41" s="70">
        <f t="shared" si="74"/>
        <v>1.0014376604306037</v>
      </c>
      <c r="W41" s="70">
        <f t="shared" si="74"/>
        <v>1.0148437718401193</v>
      </c>
      <c r="X41" s="70">
        <f t="shared" si="74"/>
        <v>0.98573275323010012</v>
      </c>
      <c r="Y41" s="70">
        <f t="shared" si="74"/>
        <v>1.0086653007139277</v>
      </c>
      <c r="Z41" s="70">
        <f t="shared" si="74"/>
        <v>1.0044513172052889</v>
      </c>
      <c r="AA41" s="70">
        <f t="shared" si="74"/>
        <v>1.0521582656816251</v>
      </c>
      <c r="AB41" s="70">
        <f t="shared" si="74"/>
        <v>0.97138580596436463</v>
      </c>
      <c r="AC41" s="71">
        <f t="shared" si="74"/>
        <v>0.99771488135658826</v>
      </c>
      <c r="AD41" s="71">
        <f t="shared" si="74"/>
        <v>0.99496936584745743</v>
      </c>
      <c r="AE41" s="71">
        <f t="shared" si="74"/>
        <v>1.0181122408568195</v>
      </c>
      <c r="AF41" s="71">
        <f t="shared" si="74"/>
        <v>0.98927301541380186</v>
      </c>
      <c r="AG41" s="71">
        <f t="shared" si="74"/>
        <v>0.98333105944107657</v>
      </c>
      <c r="AH41" s="71">
        <f t="shared" si="74"/>
        <v>0.96081710639308038</v>
      </c>
      <c r="AI41" s="71">
        <f t="shared" si="74"/>
        <v>1.018302225783537</v>
      </c>
      <c r="AJ41" s="71">
        <f t="shared" si="74"/>
        <v>0.990184542573187</v>
      </c>
      <c r="AK41" s="71">
        <f t="shared" si="74"/>
        <v>0.98807734651438317</v>
      </c>
      <c r="AL41" s="71">
        <f t="shared" si="74"/>
        <v>0.98851766226223481</v>
      </c>
      <c r="AM41" s="71">
        <f t="shared" si="74"/>
        <v>1.0262307241025075</v>
      </c>
      <c r="AN41" s="71">
        <f t="shared" si="74"/>
        <v>0.9795502826503989</v>
      </c>
      <c r="AO41" s="71">
        <f t="shared" si="74"/>
        <v>0.99057280128706438</v>
      </c>
      <c r="AP41" s="71">
        <f t="shared" si="74"/>
        <v>0.9981764945055992</v>
      </c>
      <c r="AQ41" s="71">
        <f t="shared" si="74"/>
        <v>1.0272260130479953</v>
      </c>
      <c r="AR41" s="71">
        <f t="shared" si="74"/>
        <v>0.97578812454941666</v>
      </c>
      <c r="AS41" s="71">
        <f t="shared" si="74"/>
        <v>1.0114943460986299</v>
      </c>
      <c r="AT41" s="71">
        <f t="shared" si="74"/>
        <v>0.96660622383568062</v>
      </c>
      <c r="AU41" s="71">
        <f t="shared" si="74"/>
        <v>0.9998755066307301</v>
      </c>
      <c r="AV41" s="71">
        <f t="shared" ref="AV41" si="75">+AV16/AU16</f>
        <v>1.0104523304279389</v>
      </c>
      <c r="AW41" s="71">
        <f t="shared" ref="AW41" si="76">+AW16/AV16</f>
        <v>1.0061099944326499</v>
      </c>
      <c r="AX41" s="71">
        <f t="shared" ref="AX41" si="77">+AX16/AW16</f>
        <v>1.0017225696495626</v>
      </c>
      <c r="AY41" s="71">
        <f>+AY16/AX16</f>
        <v>1.0564507555012732</v>
      </c>
      <c r="AZ41" s="71">
        <f t="shared" ref="AZ41:BD41" si="78">+AZ16/AY16</f>
        <v>0.96875550730780602</v>
      </c>
      <c r="BA41" s="71">
        <f t="shared" si="78"/>
        <v>1.018070291959944</v>
      </c>
      <c r="BB41" s="71">
        <f t="shared" si="78"/>
        <v>0.9989471859120187</v>
      </c>
      <c r="BC41" s="71">
        <f t="shared" si="78"/>
        <v>1.025891993834714</v>
      </c>
      <c r="BD41" s="71">
        <f t="shared" si="78"/>
        <v>0.97675216275433263</v>
      </c>
      <c r="BE41" s="71">
        <f t="shared" ref="BE41" si="79">+BE16/BD16</f>
        <v>1.0064481388570545</v>
      </c>
      <c r="BF41" s="71">
        <f t="shared" ref="BF41" si="80">+BF16/BE16</f>
        <v>0.98873763133496617</v>
      </c>
      <c r="BG41" s="71">
        <f t="shared" ref="BG41" si="81">+BG16/BF16</f>
        <v>1.0078353725393543</v>
      </c>
      <c r="BH41" s="71">
        <f t="shared" ref="BH41:BI41" si="82">+BH16/BG16</f>
        <v>0.99818631935619317</v>
      </c>
      <c r="BI41" s="71">
        <f t="shared" si="82"/>
        <v>0.99006480415421028</v>
      </c>
      <c r="BJ41" s="71">
        <f t="shared" ref="BJ41" si="83">+BJ16/BI16</f>
        <v>1.0013593465460571</v>
      </c>
      <c r="BK41" s="71">
        <f t="shared" ref="BK41" si="84">+BK16/BJ16</f>
        <v>1.0600237715714456</v>
      </c>
      <c r="BL41" s="71">
        <f t="shared" ref="BL41" si="85">+BL16/BK16</f>
        <v>0.97088841300492801</v>
      </c>
      <c r="BM41" s="71">
        <f t="shared" ref="BM41" si="86">+BM16/BL16</f>
        <v>1.0005142874394493</v>
      </c>
      <c r="BN41" s="71">
        <f t="shared" ref="BN41" si="87">+BN16/BM16</f>
        <v>1.0115123977543894</v>
      </c>
      <c r="BO41" s="71">
        <f t="shared" ref="BO41" si="88">+BO16/BN16</f>
        <v>1.0375284593261318</v>
      </c>
      <c r="BP41" s="71">
        <f t="shared" ref="BP41" si="89">+BP16/BO16</f>
        <v>0.97986922773142604</v>
      </c>
      <c r="BQ41" s="71">
        <f t="shared" ref="BQ41" si="90">+BQ16/BP16</f>
        <v>1.0029575337273029</v>
      </c>
      <c r="BR41" s="71">
        <f t="shared" ref="BR41" si="91">+BR16/BQ16</f>
        <v>0.98746481603048863</v>
      </c>
      <c r="BS41" s="71">
        <f t="shared" ref="BS41" si="92">+BS16/BR16</f>
        <v>1.0005062109125271</v>
      </c>
      <c r="BT41" s="71">
        <f t="shared" ref="BT41" si="93">+BT16/BS16</f>
        <v>0.99872911369145589</v>
      </c>
      <c r="BU41" s="71">
        <f t="shared" ref="BU41" si="94">+BU16/BT16</f>
        <v>0.98984829879134828</v>
      </c>
      <c r="BV41" s="71">
        <f t="shared" ref="BV41" si="95">+BV16/BU16</f>
        <v>0.99573173777510893</v>
      </c>
      <c r="BW41" s="71">
        <f t="shared" ref="BW41" si="96">+BW16/BV16</f>
        <v>1.053735596709523</v>
      </c>
      <c r="BX41" s="71">
        <f t="shared" ref="BX41" si="97">+BX16/BW16</f>
        <v>0.97239197473088312</v>
      </c>
      <c r="BY41" s="71">
        <f t="shared" ref="BY41" si="98">+BY16/BX16</f>
        <v>0.99664724295736906</v>
      </c>
      <c r="BZ41" s="71">
        <f t="shared" ref="BZ41" si="99">+BZ16/BY16</f>
        <v>0.99554786524304739</v>
      </c>
      <c r="CA41" s="71">
        <f t="shared" ref="CA41" si="100">+CA16/BZ16</f>
        <v>1.0291475491359818</v>
      </c>
      <c r="CB41" s="71">
        <f t="shared" ref="CB41" si="101">+CB16/CA16</f>
        <v>0.99443798877797618</v>
      </c>
      <c r="CC41" s="71">
        <f t="shared" ref="CC41" si="102">+CC16/CB16</f>
        <v>0.99435719449669735</v>
      </c>
      <c r="CD41" s="71">
        <f t="shared" ref="CD41" si="103">+CD16/CC16</f>
        <v>0.99965212305233431</v>
      </c>
      <c r="CE41" s="71">
        <f t="shared" ref="CE41" si="104">+CE16/CD16</f>
        <v>1.0019635444459822</v>
      </c>
      <c r="CF41" s="71">
        <f t="shared" ref="CF41" si="105">+CF16/CE16</f>
        <v>0.97298950899990422</v>
      </c>
      <c r="CG41" s="71">
        <f t="shared" ref="CG41" si="106">+CG16/CF16</f>
        <v>1.0100564916440522</v>
      </c>
      <c r="CH41" s="71">
        <f t="shared" ref="CH41" si="107">+CH16/CG16</f>
        <v>1.0015729418167929</v>
      </c>
      <c r="CI41" s="71">
        <f t="shared" ref="CI41" si="108">+CI16/CH16</f>
        <v>1.0494776686049005</v>
      </c>
      <c r="CJ41" s="71">
        <f t="shared" ref="CJ41" si="109">+CJ16/CI16</f>
        <v>0.98212987767616311</v>
      </c>
      <c r="CK41" s="71">
        <f>+CK16/CJ16</f>
        <v>1.0026453425313322</v>
      </c>
      <c r="CL41" s="71">
        <f t="shared" ref="CL41" si="110">+CL16/CK16</f>
        <v>0.98794039780025777</v>
      </c>
      <c r="CM41" s="71">
        <f t="shared" ref="CM41" si="111">+CM16/CL16</f>
        <v>1.0394049774816985</v>
      </c>
      <c r="CN41" s="71">
        <f t="shared" ref="CN41" si="112">+CN16/CM16</f>
        <v>1.000197272598818</v>
      </c>
      <c r="CO41" s="71">
        <f t="shared" ref="CO41" si="113">+CO16/CN16</f>
        <v>0.99358023251749206</v>
      </c>
      <c r="CP41" s="71">
        <f t="shared" ref="CP41" si="114">+CP16/CO16</f>
        <v>1.0011656460422635</v>
      </c>
      <c r="CQ41" s="72">
        <f t="shared" si="73"/>
        <v>3.0932081121277655E-3</v>
      </c>
      <c r="CR41" s="72"/>
    </row>
    <row r="42" spans="2:96" s="76" customFormat="1" ht="30" x14ac:dyDescent="0.25">
      <c r="C42" s="77" t="str">
        <f>+B14</f>
        <v>Depósitos menores al monto de la cobertura</v>
      </c>
      <c r="D42" s="78"/>
      <c r="E42" s="78"/>
      <c r="F42" s="78"/>
      <c r="G42" s="78"/>
      <c r="H42" s="78"/>
      <c r="I42" s="78"/>
      <c r="J42" s="78"/>
      <c r="K42" s="78"/>
      <c r="L42" s="78"/>
      <c r="M42" s="78"/>
      <c r="N42" s="78"/>
      <c r="O42" s="78"/>
      <c r="P42" s="78"/>
      <c r="Q42" s="78"/>
      <c r="R42" s="78"/>
      <c r="S42" s="78">
        <f t="shared" ref="S42:AU42" si="115">+S14/R14</f>
        <v>1.0596330619927734</v>
      </c>
      <c r="T42" s="78">
        <f t="shared" si="115"/>
        <v>0.98585719832982055</v>
      </c>
      <c r="U42" s="78">
        <f t="shared" si="115"/>
        <v>0.98885561984004811</v>
      </c>
      <c r="V42" s="78">
        <f t="shared" si="115"/>
        <v>0.99994374620171134</v>
      </c>
      <c r="W42" s="78">
        <f t="shared" si="115"/>
        <v>1.0166772734918643</v>
      </c>
      <c r="X42" s="78">
        <f t="shared" si="115"/>
        <v>0.98028307396834868</v>
      </c>
      <c r="Y42" s="78">
        <f t="shared" si="115"/>
        <v>1.0076836328740111</v>
      </c>
      <c r="Z42" s="78">
        <f t="shared" si="115"/>
        <v>1.0011220085301624</v>
      </c>
      <c r="AA42" s="78">
        <f t="shared" si="115"/>
        <v>1.0609047963675968</v>
      </c>
      <c r="AB42" s="78">
        <f t="shared" si="115"/>
        <v>0.96690719614057696</v>
      </c>
      <c r="AC42" s="71">
        <f t="shared" si="115"/>
        <v>0.99771269804592322</v>
      </c>
      <c r="AD42" s="71">
        <f t="shared" si="115"/>
        <v>0.99495886037408721</v>
      </c>
      <c r="AE42" s="71">
        <f t="shared" si="115"/>
        <v>1.0319129839718835</v>
      </c>
      <c r="AF42" s="71">
        <f t="shared" si="115"/>
        <v>0.98223357723294502</v>
      </c>
      <c r="AG42" s="71">
        <f t="shared" si="115"/>
        <v>0.98214555371471468</v>
      </c>
      <c r="AH42" s="71">
        <f t="shared" si="115"/>
        <v>0.964196409140052</v>
      </c>
      <c r="AI42" s="71">
        <f t="shared" si="115"/>
        <v>1.0167990393905622</v>
      </c>
      <c r="AJ42" s="71">
        <f t="shared" si="115"/>
        <v>0.99156808394404861</v>
      </c>
      <c r="AK42" s="71">
        <f t="shared" si="115"/>
        <v>0.99100133501011212</v>
      </c>
      <c r="AL42" s="71">
        <f t="shared" si="115"/>
        <v>0.98400665249151131</v>
      </c>
      <c r="AM42" s="71">
        <f t="shared" si="115"/>
        <v>1.0357688095319237</v>
      </c>
      <c r="AN42" s="71">
        <f t="shared" si="115"/>
        <v>0.97105219493369777</v>
      </c>
      <c r="AO42" s="71">
        <f t="shared" si="115"/>
        <v>0.98869489061833393</v>
      </c>
      <c r="AP42" s="71">
        <f t="shared" si="115"/>
        <v>0.99976308824975757</v>
      </c>
      <c r="AQ42" s="71">
        <f t="shared" si="115"/>
        <v>1.0374901584555045</v>
      </c>
      <c r="AR42" s="71">
        <f t="shared" si="115"/>
        <v>0.96772566267721138</v>
      </c>
      <c r="AS42" s="71">
        <f t="shared" si="115"/>
        <v>1.0108636017764194</v>
      </c>
      <c r="AT42" s="71">
        <f t="shared" si="115"/>
        <v>0.96686775217259346</v>
      </c>
      <c r="AU42" s="71">
        <f t="shared" si="115"/>
        <v>0.99672497329755794</v>
      </c>
      <c r="AV42" s="71">
        <f t="shared" ref="AV42:AV43" si="116">+AV14/AU14</f>
        <v>1.0091542000645821</v>
      </c>
      <c r="AW42" s="71">
        <f t="shared" ref="AW42:AW43" si="117">+AW14/AV14</f>
        <v>1.0041704816125081</v>
      </c>
      <c r="AX42" s="71">
        <f t="shared" ref="AX42:AX43" si="118">+AX14/AW14</f>
        <v>0.99886386153552054</v>
      </c>
      <c r="AY42" s="71">
        <f>+AY14/AX14</f>
        <v>1.0650743289023832</v>
      </c>
      <c r="AZ42" s="71">
        <f t="shared" ref="AZ42:BD42" si="119">+AZ14/AY14</f>
        <v>0.96251590321839964</v>
      </c>
      <c r="BA42" s="71">
        <f t="shared" si="119"/>
        <v>1.0220108997444064</v>
      </c>
      <c r="BB42" s="71">
        <f t="shared" si="119"/>
        <v>0.99517625758086126</v>
      </c>
      <c r="BC42" s="71">
        <f t="shared" si="119"/>
        <v>1.0362101766594571</v>
      </c>
      <c r="BD42" s="71">
        <f t="shared" si="119"/>
        <v>0.96845490854508998</v>
      </c>
      <c r="BE42" s="71">
        <f t="shared" ref="BE42:BE43" si="120">+BE14/BD14</f>
        <v>1.0087588970327135</v>
      </c>
      <c r="BF42" s="71">
        <f t="shared" ref="BF42:BF43" si="121">+BF14/BE14</f>
        <v>0.986124579064801</v>
      </c>
      <c r="BG42" s="71">
        <f t="shared" ref="BG42:BG43" si="122">+BG14/BF14</f>
        <v>1.0090197422524871</v>
      </c>
      <c r="BH42" s="71">
        <f t="shared" ref="BH42:BI43" si="123">+BH14/BG14</f>
        <v>0.99870063316801705</v>
      </c>
      <c r="BI42" s="71">
        <f t="shared" si="123"/>
        <v>0.98633378375363046</v>
      </c>
      <c r="BJ42" s="71">
        <f t="shared" ref="BJ42:BJ43" si="124">+BJ14/BI14</f>
        <v>0.99501689576229357</v>
      </c>
      <c r="BK42" s="71">
        <f t="shared" ref="BK42:BK43" si="125">+BK14/BJ14</f>
        <v>1.074426647199022</v>
      </c>
      <c r="BL42" s="71">
        <f t="shared" ref="BL42:BL43" si="126">+BL14/BK14</f>
        <v>0.96079232637329703</v>
      </c>
      <c r="BM42" s="71">
        <f t="shared" ref="BM42:BM43" si="127">+BM14/BL14</f>
        <v>1.0015050887084684</v>
      </c>
      <c r="BN42" s="71">
        <f t="shared" ref="BN42:BN43" si="128">+BN14/BM14</f>
        <v>1.0153052295972806</v>
      </c>
      <c r="BO42" s="71">
        <f t="shared" ref="BO42:BO43" si="129">+BO14/BN14</f>
        <v>1.0443815968724983</v>
      </c>
      <c r="BP42" s="71">
        <f t="shared" ref="BP42:BP43" si="130">+BP14/BO14</f>
        <v>0.96961736550571709</v>
      </c>
      <c r="BQ42" s="71">
        <f t="shared" ref="BQ42:BQ43" si="131">+BQ14/BP14</f>
        <v>1.0050950658222766</v>
      </c>
      <c r="BR42" s="71">
        <f t="shared" ref="BR42:BR43" si="132">+BR14/BQ14</f>
        <v>0.98364831289601529</v>
      </c>
      <c r="BS42" s="71">
        <f t="shared" ref="BS42:BS43" si="133">+BS14/BR14</f>
        <v>1.0014919340772919</v>
      </c>
      <c r="BT42" s="71">
        <f t="shared" ref="BT42:BT43" si="134">+BT14/BS14</f>
        <v>0.99882016973793952</v>
      </c>
      <c r="BU42" s="71">
        <f t="shared" ref="BU42:BU43" si="135">+BU14/BT14</f>
        <v>0.98806851221813086</v>
      </c>
      <c r="BV42" s="71">
        <f t="shared" ref="BV42:BV43" si="136">+BV14/BU14</f>
        <v>0.99001843749180507</v>
      </c>
      <c r="BW42" s="71">
        <f t="shared" ref="BW42:BW43" si="137">+BW14/BV14</f>
        <v>1.0678506310091789</v>
      </c>
      <c r="BX42" s="71">
        <f t="shared" ref="BX42:BX43" si="138">+BX14/BW14</f>
        <v>0.96226133660397406</v>
      </c>
      <c r="BY42" s="71">
        <f t="shared" ref="BY42:BY43" si="139">+BY14/BX14</f>
        <v>0.99492934004736155</v>
      </c>
      <c r="BZ42" s="71">
        <f t="shared" ref="BZ42:BZ43" si="140">+BZ14/BY14</f>
        <v>0.99542242386515734</v>
      </c>
      <c r="CA42" s="71">
        <f t="shared" ref="CA42:CA43" si="141">+CA14/BZ14</f>
        <v>1.0359790722006024</v>
      </c>
      <c r="CB42" s="71">
        <f t="shared" ref="CB42:CB43" si="142">+CB14/CA14</f>
        <v>0.9896924559542154</v>
      </c>
      <c r="CC42" s="71">
        <f t="shared" ref="CC42:CC43" si="143">+CC14/CB14</f>
        <v>0.99128488547414695</v>
      </c>
      <c r="CD42" s="71">
        <f t="shared" ref="CD42:CD43" si="144">+CD14/CC14</f>
        <v>0.99870934363550745</v>
      </c>
      <c r="CE42" s="71">
        <f t="shared" ref="CE42:CE43" si="145">+CE14/CD14</f>
        <v>1.0050809173404918</v>
      </c>
      <c r="CF42" s="71">
        <f t="shared" ref="CF42:CF43" si="146">+CF14/CE14</f>
        <v>0.96181550228773327</v>
      </c>
      <c r="CG42" s="71">
        <f t="shared" ref="CG42:CG43" si="147">+CG14/CF14</f>
        <v>1.0166856308294392</v>
      </c>
      <c r="CH42" s="71">
        <f t="shared" ref="CH42:CH43" si="148">+CH14/CG14</f>
        <v>0.99883345822021719</v>
      </c>
      <c r="CI42" s="71">
        <f t="shared" ref="CI42:CI43" si="149">+CI14/CH14</f>
        <v>1.0595467208082161</v>
      </c>
      <c r="CJ42" s="71">
        <f t="shared" ref="CJ42:CJ43" si="150">+CJ14/CI14</f>
        <v>0.97594868927962419</v>
      </c>
      <c r="CK42" s="71">
        <f t="shared" ref="CK42:CK43" si="151">+CK14/CJ14</f>
        <v>1.0027640989056861</v>
      </c>
      <c r="CL42" s="71">
        <f t="shared" ref="CL42" si="152">+CL14/CK14</f>
        <v>0.9872627272648552</v>
      </c>
      <c r="CM42" s="71">
        <f t="shared" ref="CM42:CM43" si="153">+CM14/CL14</f>
        <v>1.0566087415439478</v>
      </c>
      <c r="CN42" s="71">
        <f t="shared" ref="CN42:CN43" si="154">+CN14/CM14</f>
        <v>0.99686800073799642</v>
      </c>
      <c r="CO42" s="71">
        <f t="shared" ref="CO42:CO43" si="155">+CO14/CN14</f>
        <v>0.98636373085505669</v>
      </c>
      <c r="CP42" s="71">
        <f t="shared" ref="CP42:CP43" si="156">+CP14/CO14</f>
        <v>0.9990120679669342</v>
      </c>
      <c r="CQ42" s="72">
        <f t="shared" si="73"/>
        <v>3.1488578407798951E-3</v>
      </c>
      <c r="CR42" s="72"/>
    </row>
    <row r="43" spans="2:96" s="76" customFormat="1" ht="30" x14ac:dyDescent="0.25">
      <c r="C43" s="77" t="str">
        <f>+B15</f>
        <v>Depósitos mayores al monto de la cobertura</v>
      </c>
      <c r="D43" s="78"/>
      <c r="E43" s="78"/>
      <c r="F43" s="78"/>
      <c r="G43" s="78"/>
      <c r="H43" s="78"/>
      <c r="I43" s="78"/>
      <c r="J43" s="78"/>
      <c r="K43" s="78"/>
      <c r="L43" s="78"/>
      <c r="M43" s="78"/>
      <c r="N43" s="78"/>
      <c r="O43" s="78"/>
      <c r="P43" s="78"/>
      <c r="Q43" s="78"/>
      <c r="R43" s="78"/>
      <c r="S43" s="78">
        <f t="shared" ref="S43:AU43" si="157">+S15/R15</f>
        <v>0.97058516097128067</v>
      </c>
      <c r="T43" s="78">
        <f t="shared" si="157"/>
        <v>1.0144964464956132</v>
      </c>
      <c r="U43" s="78">
        <f t="shared" si="157"/>
        <v>1.0205330012732095</v>
      </c>
      <c r="V43" s="78">
        <f t="shared" si="157"/>
        <v>1.0239291277579947</v>
      </c>
      <c r="W43" s="78">
        <f t="shared" si="157"/>
        <v>1.0107957256001827</v>
      </c>
      <c r="X43" s="78">
        <f t="shared" si="157"/>
        <v>1.0182213729620964</v>
      </c>
      <c r="Y43" s="78">
        <f t="shared" si="157"/>
        <v>0.99929644984365007</v>
      </c>
      <c r="Z43" s="78">
        <f t="shared" si="157"/>
        <v>1.0117640737591358</v>
      </c>
      <c r="AA43" s="78">
        <f t="shared" si="157"/>
        <v>1.0336064488431458</v>
      </c>
      <c r="AB43" s="78">
        <f t="shared" si="157"/>
        <v>0.97777635779117633</v>
      </c>
      <c r="AC43" s="71">
        <f t="shared" si="157"/>
        <v>1.0022427204342068</v>
      </c>
      <c r="AD43" s="71">
        <f t="shared" si="157"/>
        <v>1.0067906036056005</v>
      </c>
      <c r="AE43" s="71">
        <f t="shared" si="157"/>
        <v>0.9531971654990643</v>
      </c>
      <c r="AF43" s="71">
        <f t="shared" si="157"/>
        <v>1.0005724912730989</v>
      </c>
      <c r="AG43" s="71">
        <f t="shared" si="157"/>
        <v>0.9909896646566575</v>
      </c>
      <c r="AH43" s="71">
        <f t="shared" si="157"/>
        <v>0.97098428802772263</v>
      </c>
      <c r="AI43" s="71">
        <f t="shared" si="157"/>
        <v>1.0059111363725979</v>
      </c>
      <c r="AJ43" s="71">
        <f t="shared" si="157"/>
        <v>0.97783489366984766</v>
      </c>
      <c r="AK43" s="71">
        <f t="shared" si="157"/>
        <v>0.9885452769046893</v>
      </c>
      <c r="AL43" s="71">
        <f t="shared" si="157"/>
        <v>0.99417063779589232</v>
      </c>
      <c r="AM43" s="71">
        <f t="shared" si="157"/>
        <v>0.99565884899137125</v>
      </c>
      <c r="AN43" s="71">
        <f t="shared" si="157"/>
        <v>1.0283170642111903</v>
      </c>
      <c r="AO43" s="71">
        <f t="shared" si="157"/>
        <v>1.0266032284445068</v>
      </c>
      <c r="AP43" s="71">
        <f t="shared" si="157"/>
        <v>1.0403344066468738</v>
      </c>
      <c r="AQ43" s="71">
        <f t="shared" si="157"/>
        <v>0.96762300485368624</v>
      </c>
      <c r="AR43" s="71">
        <f t="shared" si="157"/>
        <v>1.0009850316668305</v>
      </c>
      <c r="AS43" s="71">
        <f t="shared" si="157"/>
        <v>1.0227940367864707</v>
      </c>
      <c r="AT43" s="71">
        <f t="shared" si="157"/>
        <v>0.97792448722610592</v>
      </c>
      <c r="AU43" s="71">
        <f t="shared" si="157"/>
        <v>1.0319537064008184</v>
      </c>
      <c r="AV43" s="71">
        <f t="shared" si="116"/>
        <v>1.0211028769660977</v>
      </c>
      <c r="AW43" s="71">
        <f t="shared" si="117"/>
        <v>1.0041071043155516</v>
      </c>
      <c r="AX43" s="71">
        <f t="shared" si="118"/>
        <v>1.0113574891585781</v>
      </c>
      <c r="AY43" s="71">
        <f>+AY15/AX15</f>
        <v>1.0525134535234304</v>
      </c>
      <c r="AZ43" s="71">
        <f t="shared" ref="AZ43:BD43" si="158">+AZ15/AY15</f>
        <v>0.98204965155684831</v>
      </c>
      <c r="BA43" s="71">
        <f t="shared" si="158"/>
        <v>1.0078598893293689</v>
      </c>
      <c r="BB43" s="71">
        <f t="shared" si="158"/>
        <v>1.0395908888644674</v>
      </c>
      <c r="BC43" s="71">
        <f t="shared" si="158"/>
        <v>0.96732044728598365</v>
      </c>
      <c r="BD43" s="71">
        <f t="shared" si="158"/>
        <v>0.9912704166001588</v>
      </c>
      <c r="BE43" s="71">
        <f t="shared" si="120"/>
        <v>1.0148565644615344</v>
      </c>
      <c r="BF43" s="71">
        <f t="shared" si="121"/>
        <v>0.99165168314383845</v>
      </c>
      <c r="BG43" s="71">
        <f t="shared" si="122"/>
        <v>0.99416932395262669</v>
      </c>
      <c r="BH43" s="71">
        <f t="shared" si="123"/>
        <v>0.99118067720330993</v>
      </c>
      <c r="BI43" s="71">
        <f t="shared" si="123"/>
        <v>1.0166544240827697</v>
      </c>
      <c r="BJ43" s="71">
        <f t="shared" si="124"/>
        <v>1.027774268122216</v>
      </c>
      <c r="BK43" s="71">
        <f t="shared" si="125"/>
        <v>1.0196315466356891</v>
      </c>
      <c r="BL43" s="71">
        <f t="shared" si="126"/>
        <v>0.99261078127681779</v>
      </c>
      <c r="BM43" s="71">
        <f t="shared" si="127"/>
        <v>1.0096441079012</v>
      </c>
      <c r="BN43" s="71">
        <f t="shared" si="128"/>
        <v>1.0177387797119952</v>
      </c>
      <c r="BO43" s="71">
        <f t="shared" si="129"/>
        <v>0.9635796479498655</v>
      </c>
      <c r="BP43" s="71">
        <f t="shared" si="130"/>
        <v>1.0054567880617487</v>
      </c>
      <c r="BQ43" s="71">
        <f t="shared" si="131"/>
        <v>1.0020932921403725</v>
      </c>
      <c r="BR43" s="71">
        <f t="shared" si="132"/>
        <v>1.0093496645913962</v>
      </c>
      <c r="BS43" s="71">
        <f t="shared" si="133"/>
        <v>1.0024233144385959</v>
      </c>
      <c r="BT43" s="71">
        <f t="shared" si="134"/>
        <v>0.99122554661149631</v>
      </c>
      <c r="BU43" s="71">
        <f t="shared" si="135"/>
        <v>0.99928915175884447</v>
      </c>
      <c r="BV43" s="71">
        <f t="shared" si="136"/>
        <v>1.0196487946368284</v>
      </c>
      <c r="BW43" s="71">
        <f t="shared" si="137"/>
        <v>1.004457478799498</v>
      </c>
      <c r="BX43" s="71">
        <f t="shared" si="138"/>
        <v>1.0010277419428353</v>
      </c>
      <c r="BY43" s="71">
        <f t="shared" si="139"/>
        <v>1.0184580107030035</v>
      </c>
      <c r="BZ43" s="71">
        <f t="shared" si="140"/>
        <v>1.0105369959957289</v>
      </c>
      <c r="CA43" s="71">
        <f t="shared" si="141"/>
        <v>0.9973098654278687</v>
      </c>
      <c r="CB43" s="71">
        <f t="shared" si="142"/>
        <v>0.99396530529419647</v>
      </c>
      <c r="CC43" s="71">
        <f t="shared" si="143"/>
        <v>1.0092359904260504</v>
      </c>
      <c r="CD43" s="71">
        <f t="shared" si="144"/>
        <v>1.015991981991307</v>
      </c>
      <c r="CE43" s="71">
        <f t="shared" si="145"/>
        <v>1.0035401035067444</v>
      </c>
      <c r="CF43" s="71">
        <f t="shared" si="146"/>
        <v>1.0110546347364311</v>
      </c>
      <c r="CG43" s="71">
        <f t="shared" si="147"/>
        <v>0.99633699369858264</v>
      </c>
      <c r="CH43" s="71">
        <f t="shared" si="148"/>
        <v>1.0065563178697521</v>
      </c>
      <c r="CI43" s="71">
        <f t="shared" si="149"/>
        <v>1.0444541383710353</v>
      </c>
      <c r="CJ43" s="71">
        <f t="shared" si="150"/>
        <v>1.0000697560291432</v>
      </c>
      <c r="CK43" s="71">
        <f t="shared" si="151"/>
        <v>1.0167211002510561</v>
      </c>
      <c r="CL43" s="71">
        <f t="shared" ref="CL43" si="159">+CL15/CK15</f>
        <v>0.97635472909438714</v>
      </c>
      <c r="CM43" s="71">
        <f t="shared" si="153"/>
        <v>0.97502786350258064</v>
      </c>
      <c r="CN43" s="71">
        <f t="shared" si="154"/>
        <v>1.0100712483476606</v>
      </c>
      <c r="CO43" s="71">
        <f t="shared" si="155"/>
        <v>1.0189654604964584</v>
      </c>
      <c r="CP43" s="71">
        <f t="shared" si="156"/>
        <v>1.0121080414382027</v>
      </c>
      <c r="CQ43" s="72">
        <f>IFERROR(GEOMEAN(CD43:CP43)-1,)</f>
        <v>6.5622828105245112E-3</v>
      </c>
      <c r="CR43" s="72"/>
    </row>
    <row r="44" spans="2:96" s="75" customFormat="1" x14ac:dyDescent="0.25">
      <c r="C44" s="74" t="str">
        <f>+B19</f>
        <v>Número de clientes (en número)</v>
      </c>
      <c r="D44" s="70"/>
      <c r="E44" s="70"/>
      <c r="F44" s="70"/>
      <c r="G44" s="70"/>
      <c r="H44" s="70"/>
      <c r="I44" s="70"/>
      <c r="J44" s="70"/>
      <c r="K44" s="70"/>
      <c r="L44" s="70"/>
      <c r="M44" s="70"/>
      <c r="N44" s="70"/>
      <c r="O44" s="70"/>
      <c r="P44" s="70"/>
      <c r="Q44" s="70"/>
      <c r="R44" s="70"/>
      <c r="S44" s="70">
        <f t="shared" ref="S44:AU44" si="160">+S19/R19</f>
        <v>1.0125419377383313</v>
      </c>
      <c r="T44" s="70">
        <f t="shared" si="160"/>
        <v>1.0078284543299303</v>
      </c>
      <c r="U44" s="70">
        <f t="shared" si="160"/>
        <v>1.0028976927456286</v>
      </c>
      <c r="V44" s="70">
        <f t="shared" si="160"/>
        <v>1.0108399949483247</v>
      </c>
      <c r="W44" s="70">
        <f t="shared" si="160"/>
        <v>1.0058657203867412</v>
      </c>
      <c r="X44" s="70">
        <f t="shared" si="160"/>
        <v>1.0050794937503269</v>
      </c>
      <c r="Y44" s="70">
        <f t="shared" si="160"/>
        <v>1.0066727030917566</v>
      </c>
      <c r="Z44" s="70">
        <f t="shared" si="160"/>
        <v>1.0052551927064577</v>
      </c>
      <c r="AA44" s="70">
        <f t="shared" si="160"/>
        <v>1.0128129375837673</v>
      </c>
      <c r="AB44" s="70">
        <f t="shared" si="160"/>
        <v>0.99342825056215645</v>
      </c>
      <c r="AC44" s="71">
        <f t="shared" si="160"/>
        <v>0.99649587174758347</v>
      </c>
      <c r="AD44" s="71">
        <f t="shared" si="160"/>
        <v>0.99272361208627835</v>
      </c>
      <c r="AE44" s="71">
        <f t="shared" si="160"/>
        <v>1.0320077018780465</v>
      </c>
      <c r="AF44" s="71">
        <f t="shared" si="160"/>
        <v>1.0029842576975956</v>
      </c>
      <c r="AG44" s="71">
        <f t="shared" si="160"/>
        <v>0.99630302256198189</v>
      </c>
      <c r="AH44" s="71">
        <f t="shared" si="160"/>
        <v>0.9836097936091619</v>
      </c>
      <c r="AI44" s="71">
        <f t="shared" si="160"/>
        <v>1.0261709239678849</v>
      </c>
      <c r="AJ44" s="71">
        <f t="shared" si="160"/>
        <v>1.0246391952636498</v>
      </c>
      <c r="AK44" s="71">
        <f t="shared" si="160"/>
        <v>0.99228893051784139</v>
      </c>
      <c r="AL44" s="71">
        <f t="shared" si="160"/>
        <v>1.0086871974148859</v>
      </c>
      <c r="AM44" s="71">
        <f t="shared" si="160"/>
        <v>1</v>
      </c>
      <c r="AN44" s="71">
        <f t="shared" si="160"/>
        <v>1.0064210273070622</v>
      </c>
      <c r="AO44" s="71">
        <f t="shared" si="160"/>
        <v>1.0027697720197244</v>
      </c>
      <c r="AP44" s="71">
        <f t="shared" si="160"/>
        <v>0.9968590028790546</v>
      </c>
      <c r="AQ44" s="71">
        <f t="shared" si="160"/>
        <v>1.0046942730838857</v>
      </c>
      <c r="AR44" s="71">
        <f t="shared" si="160"/>
        <v>0.97493467365227027</v>
      </c>
      <c r="AS44" s="71">
        <f t="shared" si="160"/>
        <v>1.0365501684748792</v>
      </c>
      <c r="AT44" s="71">
        <f t="shared" si="160"/>
        <v>0.97797633457004196</v>
      </c>
      <c r="AU44" s="71">
        <f t="shared" si="160"/>
        <v>1.0032593111337558</v>
      </c>
      <c r="AV44" s="71">
        <f t="shared" ref="AV44:AV46" si="161">+AV19/AU19</f>
        <v>1.0065136463289013</v>
      </c>
      <c r="AW44" s="71">
        <f t="shared" ref="AW44:AW46" si="162">+AW19/AV19</f>
        <v>1.0062105841787017</v>
      </c>
      <c r="AX44" s="71">
        <f t="shared" ref="AX44:AX46" si="163">+AX19/AW19</f>
        <v>1.0041387423885888</v>
      </c>
      <c r="AY44" s="71">
        <f>+AY19/AX19</f>
        <v>1.0014437971803367</v>
      </c>
      <c r="AZ44" s="71">
        <f t="shared" ref="AZ44:BD44" si="164">+AZ19/AY19</f>
        <v>0.98946308205655653</v>
      </c>
      <c r="BA44" s="71">
        <f t="shared" si="164"/>
        <v>1.0068339104618391</v>
      </c>
      <c r="BB44" s="71">
        <f t="shared" si="164"/>
        <v>1.0038853399414136</v>
      </c>
      <c r="BC44" s="71">
        <f t="shared" si="164"/>
        <v>0.99886730207260332</v>
      </c>
      <c r="BD44" s="71">
        <f t="shared" si="164"/>
        <v>0.9934988826188238</v>
      </c>
      <c r="BE44" s="71">
        <f t="shared" ref="BE44:BE46" si="165">+BE19/BD19</f>
        <v>0.99536178749018367</v>
      </c>
      <c r="BF44" s="71">
        <f t="shared" ref="BF44:BF46" si="166">+BF19/BE19</f>
        <v>1.0055429960575726</v>
      </c>
      <c r="BG44" s="71">
        <f t="shared" ref="BG44:BG46" si="167">+BG19/BF19</f>
        <v>1.007625138127648</v>
      </c>
      <c r="BH44" s="71">
        <f t="shared" ref="BH44:BI46" si="168">+BH19/BG19</f>
        <v>1.0584817282190817</v>
      </c>
      <c r="BI44" s="71">
        <f t="shared" si="168"/>
        <v>1.010362642433583</v>
      </c>
      <c r="BJ44" s="71">
        <f t="shared" ref="BJ44:BJ46" si="169">+BJ19/BI19</f>
        <v>1.0031144986205056</v>
      </c>
      <c r="BK44" s="71">
        <f t="shared" ref="BK44:BK46" si="170">+BK19/BJ19</f>
        <v>1.0033252187924246</v>
      </c>
      <c r="BL44" s="71">
        <f t="shared" ref="BL44:BL46" si="171">+BL19/BK19</f>
        <v>0.99360602925450803</v>
      </c>
      <c r="BM44" s="71">
        <f t="shared" ref="BM44:BM46" si="172">+BM19/BL19</f>
        <v>0.99217443341959655</v>
      </c>
      <c r="BN44" s="71">
        <f t="shared" ref="BN44:BN46" si="173">+BN19/BM19</f>
        <v>1.004790955903293</v>
      </c>
      <c r="BO44" s="71">
        <f t="shared" ref="BO44:BO46" si="174">+BO19/BN19</f>
        <v>1.0103102215294613</v>
      </c>
      <c r="BP44" s="71">
        <f t="shared" ref="BP44:BP46" si="175">+BP19/BO19</f>
        <v>1.0044791314770614</v>
      </c>
      <c r="BQ44" s="71">
        <f t="shared" ref="BQ44:BQ46" si="176">+BQ19/BP19</f>
        <v>1.0013096365381777</v>
      </c>
      <c r="BR44" s="71">
        <f t="shared" ref="BR44:BR46" si="177">+BR19/BQ19</f>
        <v>1.0053021676573815</v>
      </c>
      <c r="BS44" s="71">
        <f t="shared" ref="BS44:BS46" si="178">+BS19/BR19</f>
        <v>1.0000308064802719</v>
      </c>
      <c r="BT44" s="71">
        <f t="shared" ref="BT44:BT46" si="179">+BT19/BS19</f>
        <v>1.0174582480140923</v>
      </c>
      <c r="BU44" s="71">
        <f t="shared" ref="BU44:BU46" si="180">+BU19/BT19</f>
        <v>1.0101710863200497</v>
      </c>
      <c r="BV44" s="71">
        <f t="shared" ref="BV44:BV46" si="181">+BV19/BU19</f>
        <v>1.0048616045243581</v>
      </c>
      <c r="BW44" s="71">
        <f t="shared" ref="BW44:BW46" si="182">+BW19/BV19</f>
        <v>1.0081552626672567</v>
      </c>
      <c r="BX44" s="71">
        <f t="shared" ref="BX44:BX46" si="183">+BX19/BW19</f>
        <v>0.99859874997652831</v>
      </c>
      <c r="BY44" s="71">
        <f t="shared" ref="BY44:BY46" si="184">+BY19/BX19</f>
        <v>1.0029353068496822</v>
      </c>
      <c r="BZ44" s="71">
        <f t="shared" ref="BZ44:BZ46" si="185">+BZ19/BY19</f>
        <v>1.002258531064931</v>
      </c>
      <c r="CA44" s="71">
        <f t="shared" ref="CA44:CA46" si="186">+CA19/BZ19</f>
        <v>1.0127248502640755</v>
      </c>
      <c r="CB44" s="71">
        <f t="shared" ref="CB44:CB46" si="187">+CB19/CA19</f>
        <v>1.0041212833528048</v>
      </c>
      <c r="CC44" s="71">
        <f t="shared" ref="CC44:CC46" si="188">+CC19/CB19</f>
        <v>1.007842798726954</v>
      </c>
      <c r="CD44" s="71">
        <f t="shared" ref="CD44:CD46" si="189">+CD19/CC19</f>
        <v>1.007262152356865</v>
      </c>
      <c r="CE44" s="71">
        <f t="shared" ref="CE44:CE46" si="190">+CE19/CD19</f>
        <v>1.0171075701331527</v>
      </c>
      <c r="CF44" s="71">
        <f t="shared" ref="CF44:CF46" si="191">+CF19/CE19</f>
        <v>0.99943996783725908</v>
      </c>
      <c r="CG44" s="71">
        <f t="shared" ref="CG44:CG46" si="192">+CG19/CF19</f>
        <v>1.0090976221122052</v>
      </c>
      <c r="CH44" s="71">
        <f t="shared" ref="CH44:CH46" si="193">+CH19/CG19</f>
        <v>1.0054101537304709</v>
      </c>
      <c r="CI44" s="71">
        <f t="shared" ref="CI44:CI46" si="194">+CI19/CH19</f>
        <v>1.0086937636040936</v>
      </c>
      <c r="CJ44" s="71">
        <f t="shared" ref="CJ44:CJ46" si="195">+CJ19/CI19</f>
        <v>0.96547886722931442</v>
      </c>
      <c r="CK44" s="71">
        <f t="shared" ref="CK44:CK46" si="196">+CK19/CJ19</f>
        <v>0.98686251732987595</v>
      </c>
      <c r="CL44" s="71">
        <f t="shared" ref="CL44" si="197">+CL19/CK19</f>
        <v>0.99186949600239072</v>
      </c>
      <c r="CM44" s="71">
        <f t="shared" ref="CM44:CM46" si="198">+CM19/CL19</f>
        <v>1.0017167533240179</v>
      </c>
      <c r="CN44" s="71">
        <f t="shared" ref="CN44:CN46" si="199">+CN19/CM19</f>
        <v>1.005521552292467</v>
      </c>
      <c r="CO44" s="71">
        <f t="shared" ref="CO44:CO46" si="200">+CO19/CN19</f>
        <v>1.0033170373607665</v>
      </c>
      <c r="CP44" s="71">
        <f t="shared" ref="CP44:CP46" si="201">+CP19/CO19</f>
        <v>1.0088092201302357</v>
      </c>
      <c r="CQ44" s="72">
        <f t="shared" si="73"/>
        <v>7.3344951286169469E-4</v>
      </c>
      <c r="CR44" s="72"/>
    </row>
    <row r="45" spans="2:96" s="75" customFormat="1" ht="30" x14ac:dyDescent="0.25">
      <c r="C45" s="74" t="str">
        <f>+B20</f>
        <v>Con depósitos menores al monto de la cobertura</v>
      </c>
      <c r="D45" s="70"/>
      <c r="E45" s="70"/>
      <c r="F45" s="70"/>
      <c r="G45" s="70"/>
      <c r="H45" s="70"/>
      <c r="I45" s="70"/>
      <c r="J45" s="70"/>
      <c r="K45" s="70"/>
      <c r="L45" s="70"/>
      <c r="M45" s="70"/>
      <c r="N45" s="70"/>
      <c r="O45" s="70"/>
      <c r="P45" s="70"/>
      <c r="Q45" s="70"/>
      <c r="R45" s="70"/>
      <c r="S45" s="70">
        <f t="shared" ref="S45:AU45" si="202">+S20/R20</f>
        <v>1.0124850493370368</v>
      </c>
      <c r="T45" s="70">
        <f t="shared" si="202"/>
        <v>1.0077898559586551</v>
      </c>
      <c r="U45" s="70">
        <f t="shared" si="202"/>
        <v>1.0027967125161144</v>
      </c>
      <c r="V45" s="70">
        <f t="shared" si="202"/>
        <v>1.0109112683502381</v>
      </c>
      <c r="W45" s="70">
        <f t="shared" si="202"/>
        <v>1.0058100506986776</v>
      </c>
      <c r="X45" s="70">
        <f t="shared" si="202"/>
        <v>1.0051537892955098</v>
      </c>
      <c r="Y45" s="70">
        <f t="shared" si="202"/>
        <v>1.0066191245465315</v>
      </c>
      <c r="Z45" s="70">
        <f t="shared" si="202"/>
        <v>1.0051665181349125</v>
      </c>
      <c r="AA45" s="70">
        <f t="shared" si="202"/>
        <v>1.0125809319746717</v>
      </c>
      <c r="AB45" s="70">
        <f t="shared" si="202"/>
        <v>0.99356946862400153</v>
      </c>
      <c r="AC45" s="71">
        <f t="shared" si="202"/>
        <v>0.9964805162560092</v>
      </c>
      <c r="AD45" s="71">
        <f t="shared" si="202"/>
        <v>0.9926950925694058</v>
      </c>
      <c r="AE45" s="71">
        <f t="shared" si="202"/>
        <v>1.0325991917138626</v>
      </c>
      <c r="AF45" s="71">
        <f t="shared" si="202"/>
        <v>1.0029365484241091</v>
      </c>
      <c r="AG45" s="71">
        <f t="shared" si="202"/>
        <v>0.99642438476544215</v>
      </c>
      <c r="AH45" s="71">
        <f t="shared" si="202"/>
        <v>0.9839801670539513</v>
      </c>
      <c r="AI45" s="71">
        <f t="shared" si="202"/>
        <v>1.0262189273371647</v>
      </c>
      <c r="AJ45" s="71">
        <f t="shared" si="202"/>
        <v>1.0250746820748158</v>
      </c>
      <c r="AK45" s="71">
        <f t="shared" si="202"/>
        <v>0.99241553596710907</v>
      </c>
      <c r="AL45" s="71">
        <f t="shared" si="202"/>
        <v>1.0087847716340301</v>
      </c>
      <c r="AM45" s="71">
        <f t="shared" si="202"/>
        <v>1</v>
      </c>
      <c r="AN45" s="71">
        <f t="shared" si="202"/>
        <v>1.0064481994784928</v>
      </c>
      <c r="AO45" s="71">
        <f t="shared" si="202"/>
        <v>1.0028517568228987</v>
      </c>
      <c r="AP45" s="71">
        <f t="shared" si="202"/>
        <v>0.99688649568786991</v>
      </c>
      <c r="AQ45" s="71">
        <f t="shared" si="202"/>
        <v>1.0047231181279563</v>
      </c>
      <c r="AR45" s="71">
        <f t="shared" si="202"/>
        <v>0.97515453139038744</v>
      </c>
      <c r="AS45" s="71">
        <f t="shared" si="202"/>
        <v>1.0363302636658578</v>
      </c>
      <c r="AT45" s="71">
        <f t="shared" si="202"/>
        <v>0.97810450447423303</v>
      </c>
      <c r="AU45" s="71">
        <f t="shared" si="202"/>
        <v>1.0032130242944099</v>
      </c>
      <c r="AV45" s="71">
        <f t="shared" si="161"/>
        <v>1.0064384270702011</v>
      </c>
      <c r="AW45" s="71">
        <f t="shared" si="162"/>
        <v>1.0061614067843736</v>
      </c>
      <c r="AX45" s="71">
        <f t="shared" si="163"/>
        <v>1.0040906935611891</v>
      </c>
      <c r="AY45" s="71">
        <f>+AY20/AX20</f>
        <v>1.0010740236462015</v>
      </c>
      <c r="AZ45" s="71">
        <f t="shared" ref="AZ45:BD45" si="203">+AZ20/AY20</f>
        <v>0.98992289413908408</v>
      </c>
      <c r="BA45" s="71">
        <f t="shared" si="203"/>
        <v>1.0064074937930159</v>
      </c>
      <c r="BB45" s="71">
        <f t="shared" si="203"/>
        <v>1.0038381910989043</v>
      </c>
      <c r="BC45" s="71">
        <f t="shared" si="203"/>
        <v>0.99884281147613962</v>
      </c>
      <c r="BD45" s="71">
        <f t="shared" si="203"/>
        <v>0.99345517324631172</v>
      </c>
      <c r="BE45" s="71">
        <f t="shared" si="165"/>
        <v>0.99530018276360777</v>
      </c>
      <c r="BF45" s="71">
        <f t="shared" si="166"/>
        <v>1.0056605789879716</v>
      </c>
      <c r="BG45" s="71">
        <f t="shared" si="167"/>
        <v>1.0076546828255648</v>
      </c>
      <c r="BH45" s="71">
        <f t="shared" si="168"/>
        <v>1.059165973612328</v>
      </c>
      <c r="BI45" s="71">
        <f t="shared" si="168"/>
        <v>1.0104802112900719</v>
      </c>
      <c r="BJ45" s="71">
        <f t="shared" si="169"/>
        <v>1.0029752771418103</v>
      </c>
      <c r="BK45" s="71">
        <f t="shared" si="170"/>
        <v>1.0030851404839707</v>
      </c>
      <c r="BL45" s="71">
        <f t="shared" si="171"/>
        <v>0.99358356437300899</v>
      </c>
      <c r="BM45" s="71">
        <f t="shared" si="172"/>
        <v>0.99211002318150099</v>
      </c>
      <c r="BN45" s="71">
        <f t="shared" si="173"/>
        <v>1.0048158681996247</v>
      </c>
      <c r="BO45" s="71">
        <f t="shared" si="174"/>
        <v>1.0101946925593626</v>
      </c>
      <c r="BP45" s="71">
        <f t="shared" si="175"/>
        <v>1.0044719360204399</v>
      </c>
      <c r="BQ45" s="71">
        <f t="shared" si="176"/>
        <v>1.0013471285246991</v>
      </c>
      <c r="BR45" s="71">
        <f t="shared" si="177"/>
        <v>1.0053967728112756</v>
      </c>
      <c r="BS45" s="71">
        <f t="shared" si="178"/>
        <v>1.0000508051850596</v>
      </c>
      <c r="BT45" s="71">
        <f t="shared" si="179"/>
        <v>1.0176621470665015</v>
      </c>
      <c r="BU45" s="71">
        <f t="shared" si="180"/>
        <v>1.0103411084257186</v>
      </c>
      <c r="BV45" s="71">
        <f t="shared" si="181"/>
        <v>1.0048164847312033</v>
      </c>
      <c r="BW45" s="71">
        <f t="shared" si="182"/>
        <v>1.0080203470258486</v>
      </c>
      <c r="BX45" s="71">
        <f t="shared" si="183"/>
        <v>0.9986167059050477</v>
      </c>
      <c r="BY45" s="71">
        <f t="shared" si="184"/>
        <v>1.0029593296561241</v>
      </c>
      <c r="BZ45" s="71">
        <f t="shared" si="185"/>
        <v>1.0023261165710737</v>
      </c>
      <c r="CA45" s="71">
        <f t="shared" si="186"/>
        <v>1.012718908354171</v>
      </c>
      <c r="CB45" s="71">
        <f t="shared" si="187"/>
        <v>1.0041047809900312</v>
      </c>
      <c r="CC45" s="71">
        <f t="shared" si="188"/>
        <v>1.0079089628262516</v>
      </c>
      <c r="CD45" s="71">
        <f t="shared" si="189"/>
        <v>1.0073187252110705</v>
      </c>
      <c r="CE45" s="71">
        <f t="shared" si="190"/>
        <v>1.0173388304260385</v>
      </c>
      <c r="CF45" s="71">
        <f t="shared" si="191"/>
        <v>0.99944377584201549</v>
      </c>
      <c r="CG45" s="71">
        <f t="shared" si="192"/>
        <v>1.0092401637101545</v>
      </c>
      <c r="CH45" s="71">
        <f t="shared" si="193"/>
        <v>1.0053847048273135</v>
      </c>
      <c r="CI45" s="71">
        <f t="shared" si="194"/>
        <v>1.0085142413032333</v>
      </c>
      <c r="CJ45" s="71">
        <f t="shared" si="195"/>
        <v>0.965161731019194</v>
      </c>
      <c r="CK45" s="71">
        <f t="shared" si="196"/>
        <v>0.986699311340274</v>
      </c>
      <c r="CL45" s="71">
        <f t="shared" ref="CL45" si="204">+CL20/CK20</f>
        <v>0.99189490378690892</v>
      </c>
      <c r="CM45" s="71">
        <f t="shared" si="198"/>
        <v>1.0017346029341314</v>
      </c>
      <c r="CN45" s="71">
        <f t="shared" si="199"/>
        <v>1.0054926957424284</v>
      </c>
      <c r="CO45" s="71">
        <f t="shared" si="200"/>
        <v>1.0032367825814581</v>
      </c>
      <c r="CP45" s="71">
        <f t="shared" si="201"/>
        <v>1.0088327319429564</v>
      </c>
      <c r="CQ45" s="72">
        <f t="shared" si="73"/>
        <v>7.0953915213034513E-4</v>
      </c>
      <c r="CR45" s="72"/>
    </row>
    <row r="46" spans="2:96" s="75" customFormat="1" ht="30" x14ac:dyDescent="0.25">
      <c r="C46" s="74" t="str">
        <f>+B21</f>
        <v>Con depósitos mayores al monto de la cobertura</v>
      </c>
      <c r="D46" s="70"/>
      <c r="E46" s="70"/>
      <c r="F46" s="70"/>
      <c r="G46" s="70"/>
      <c r="H46" s="70"/>
      <c r="I46" s="70"/>
      <c r="J46" s="70"/>
      <c r="K46" s="70"/>
      <c r="L46" s="70"/>
      <c r="M46" s="70"/>
      <c r="N46" s="70"/>
      <c r="O46" s="70"/>
      <c r="P46" s="70"/>
      <c r="Q46" s="70"/>
      <c r="R46" s="70"/>
      <c r="S46" s="70">
        <f t="shared" ref="S46:AU46" si="205">+S21/R21</f>
        <v>1.0172033218842487</v>
      </c>
      <c r="T46" s="70">
        <f t="shared" si="205"/>
        <v>1.0109764997810538</v>
      </c>
      <c r="U46" s="70">
        <f t="shared" si="205"/>
        <v>1.0111075818390074</v>
      </c>
      <c r="V46" s="70">
        <f t="shared" si="205"/>
        <v>1.0050929583900541</v>
      </c>
      <c r="W46" s="70">
        <f t="shared" si="205"/>
        <v>1.0103805572919626</v>
      </c>
      <c r="X46" s="70">
        <f t="shared" si="205"/>
        <v>0.99908134760681677</v>
      </c>
      <c r="Y46" s="70">
        <f t="shared" si="205"/>
        <v>1.0110245824732595</v>
      </c>
      <c r="Z46" s="70">
        <f t="shared" si="205"/>
        <v>1.0124263375249409</v>
      </c>
      <c r="AA46" s="70">
        <f t="shared" si="205"/>
        <v>1.0314407758446844</v>
      </c>
      <c r="AB46" s="70">
        <f t="shared" si="205"/>
        <v>0.9822971099498774</v>
      </c>
      <c r="AC46" s="71">
        <f t="shared" si="205"/>
        <v>0.99772011725111276</v>
      </c>
      <c r="AD46" s="71">
        <f t="shared" si="205"/>
        <v>0.99499455930359082</v>
      </c>
      <c r="AE46" s="71">
        <f t="shared" si="205"/>
        <v>0.98501749781277337</v>
      </c>
      <c r="AF46" s="71">
        <f t="shared" si="205"/>
        <v>1.0069575515339921</v>
      </c>
      <c r="AG46" s="71">
        <f t="shared" si="205"/>
        <v>0.98623617185490098</v>
      </c>
      <c r="AH46" s="71">
        <f t="shared" si="205"/>
        <v>0.95257038513853431</v>
      </c>
      <c r="AI46" s="71">
        <f t="shared" si="205"/>
        <v>1.0220153158527878</v>
      </c>
      <c r="AJ46" s="71">
        <f t="shared" si="205"/>
        <v>0.98678443606576205</v>
      </c>
      <c r="AK46" s="71">
        <f t="shared" si="205"/>
        <v>0.98085669676193066</v>
      </c>
      <c r="AL46" s="71">
        <f t="shared" si="205"/>
        <v>0.99977259919124406</v>
      </c>
      <c r="AM46" s="71">
        <f t="shared" si="205"/>
        <v>1</v>
      </c>
      <c r="AN46" s="71">
        <f t="shared" si="205"/>
        <v>1.0039161392405063</v>
      </c>
      <c r="AO46" s="71">
        <f t="shared" si="205"/>
        <v>0.99519287599984241</v>
      </c>
      <c r="AP46" s="71">
        <f t="shared" si="205"/>
        <v>0.99429861028625732</v>
      </c>
      <c r="AQ46" s="71">
        <f t="shared" si="205"/>
        <v>1.0020009556803249</v>
      </c>
      <c r="AR46" s="71">
        <f t="shared" si="205"/>
        <v>0.95435036213525637</v>
      </c>
      <c r="AS46" s="71">
        <f t="shared" si="205"/>
        <v>1.0575877066729542</v>
      </c>
      <c r="AT46" s="71">
        <f t="shared" si="205"/>
        <v>0.96596121665518264</v>
      </c>
      <c r="AU46" s="71">
        <f t="shared" si="205"/>
        <v>1.0076529572412669</v>
      </c>
      <c r="AV46" s="71">
        <f t="shared" si="161"/>
        <v>1.0136221595218591</v>
      </c>
      <c r="AW46" s="71">
        <f t="shared" si="162"/>
        <v>1.0108251022647909</v>
      </c>
      <c r="AX46" s="71">
        <f t="shared" si="163"/>
        <v>1.0086265607264473</v>
      </c>
      <c r="AY46" s="71">
        <f>+AY21/AX21</f>
        <v>1.0358257738112713</v>
      </c>
      <c r="AZ46" s="71">
        <f t="shared" ref="AZ46:BD46" si="206">+AZ21/AY21</f>
        <v>0.94814359943316018</v>
      </c>
      <c r="BA46" s="71">
        <f t="shared" si="206"/>
        <v>1.0468409043353495</v>
      </c>
      <c r="BB46" s="71">
        <f t="shared" si="206"/>
        <v>1.0081380518170224</v>
      </c>
      <c r="BC46" s="71">
        <f t="shared" si="206"/>
        <v>1.0010668731176298</v>
      </c>
      <c r="BD46" s="71">
        <f t="shared" si="206"/>
        <v>0.99741582570970477</v>
      </c>
      <c r="BE46" s="71">
        <f t="shared" si="165"/>
        <v>1.0008604712734974</v>
      </c>
      <c r="BF46" s="71">
        <f t="shared" si="166"/>
        <v>0.99510614377355999</v>
      </c>
      <c r="BG46" s="71">
        <f t="shared" si="167"/>
        <v>1.0049748882074263</v>
      </c>
      <c r="BH46" s="71">
        <f t="shared" si="168"/>
        <v>0.99693915146476719</v>
      </c>
      <c r="BI46" s="71">
        <f t="shared" si="168"/>
        <v>0.9991282017265396</v>
      </c>
      <c r="BJ46" s="71">
        <f t="shared" si="169"/>
        <v>1.0165691360717775</v>
      </c>
      <c r="BK46" s="71">
        <f t="shared" si="170"/>
        <v>1.0262165994924615</v>
      </c>
      <c r="BL46" s="71">
        <f t="shared" si="171"/>
        <v>0.99569976544175132</v>
      </c>
      <c r="BM46" s="71">
        <f t="shared" si="172"/>
        <v>0.99816473553017226</v>
      </c>
      <c r="BN46" s="71">
        <f t="shared" si="173"/>
        <v>1.002488108305891</v>
      </c>
      <c r="BO46" s="71">
        <f t="shared" si="174"/>
        <v>1.0210143076136944</v>
      </c>
      <c r="BP46" s="71">
        <f t="shared" si="175"/>
        <v>1.0051387461459405</v>
      </c>
      <c r="BQ46" s="71">
        <f t="shared" si="176"/>
        <v>0.99787498888592518</v>
      </c>
      <c r="BR46" s="71">
        <f t="shared" si="177"/>
        <v>0.99660521602765728</v>
      </c>
      <c r="BS46" s="71">
        <f t="shared" si="178"/>
        <v>0.99817612874385342</v>
      </c>
      <c r="BT46" s="71">
        <f t="shared" si="179"/>
        <v>0.99851315765902948</v>
      </c>
      <c r="BU46" s="71">
        <f t="shared" si="180"/>
        <v>0.99407068532472187</v>
      </c>
      <c r="BV46" s="71">
        <f t="shared" si="181"/>
        <v>1.009204197836111</v>
      </c>
      <c r="BW46" s="71">
        <f t="shared" si="182"/>
        <v>1.0210838795053603</v>
      </c>
      <c r="BX46" s="71">
        <f t="shared" si="183"/>
        <v>0.99690009369773291</v>
      </c>
      <c r="BY46" s="71">
        <f t="shared" si="184"/>
        <v>1.0006588020343807</v>
      </c>
      <c r="BZ46" s="71">
        <f t="shared" si="185"/>
        <v>0.99583911234396671</v>
      </c>
      <c r="CA46" s="71">
        <f t="shared" si="186"/>
        <v>1.0132929022248862</v>
      </c>
      <c r="CB46" s="71">
        <f t="shared" si="187"/>
        <v>1.0056980304822882</v>
      </c>
      <c r="CC46" s="71">
        <f t="shared" si="188"/>
        <v>1.001531049157923</v>
      </c>
      <c r="CD46" s="71">
        <f t="shared" si="189"/>
        <v>1.001830995647067</v>
      </c>
      <c r="CE46" s="71">
        <f t="shared" si="190"/>
        <v>0.99478430290699682</v>
      </c>
      <c r="CF46" s="71">
        <f t="shared" si="191"/>
        <v>0.99906405178913438</v>
      </c>
      <c r="CG46" s="71">
        <f t="shared" si="192"/>
        <v>0.99502094844860045</v>
      </c>
      <c r="CH46" s="71">
        <f t="shared" si="193"/>
        <v>1.0079592708505871</v>
      </c>
      <c r="CI46" s="71">
        <f t="shared" si="194"/>
        <v>1.0266298801266196</v>
      </c>
      <c r="CJ46" s="71">
        <f t="shared" si="195"/>
        <v>0.99660491487013592</v>
      </c>
      <c r="CK46" s="71">
        <f t="shared" si="196"/>
        <v>1.0023753571488951</v>
      </c>
      <c r="CL46" s="71">
        <f t="shared" ref="CL46" si="207">+CL21/CK21</f>
        <v>0.98949223724268209</v>
      </c>
      <c r="CM46" s="71">
        <f t="shared" si="198"/>
        <v>1.0000426137574254</v>
      </c>
      <c r="CN46" s="71">
        <f t="shared" si="199"/>
        <v>1.0082326271114217</v>
      </c>
      <c r="CO46" s="71">
        <f t="shared" si="200"/>
        <v>1.0108364890451718</v>
      </c>
      <c r="CP46" s="71">
        <f t="shared" si="201"/>
        <v>1.0066228488284581</v>
      </c>
      <c r="CQ46" s="72">
        <f t="shared" si="73"/>
        <v>2.9975919428903985E-3</v>
      </c>
      <c r="CR46" s="72"/>
    </row>
    <row r="47" spans="2:96" s="75" customFormat="1" x14ac:dyDescent="0.25">
      <c r="C47" s="79"/>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c r="AL47" s="70"/>
      <c r="AM47" s="70"/>
      <c r="AN47" s="70"/>
      <c r="AO47" s="70"/>
      <c r="AP47" s="70"/>
      <c r="AQ47" s="70"/>
      <c r="AR47" s="70"/>
      <c r="AS47" s="70"/>
      <c r="AT47" s="70"/>
      <c r="AU47" s="70"/>
      <c r="AV47" s="70"/>
      <c r="AW47" s="70"/>
      <c r="AX47" s="70"/>
      <c r="AY47" s="70"/>
      <c r="AZ47" s="70"/>
      <c r="BA47" s="70"/>
      <c r="BB47" s="70"/>
      <c r="BC47" s="70"/>
      <c r="BD47" s="70"/>
      <c r="BE47" s="70"/>
      <c r="BF47" s="70"/>
      <c r="BG47" s="70"/>
      <c r="BH47" s="70"/>
      <c r="BI47" s="70"/>
      <c r="BJ47" s="70"/>
      <c r="BK47" s="70"/>
      <c r="BL47" s="70"/>
      <c r="BM47" s="70"/>
      <c r="BN47" s="70"/>
      <c r="BO47" s="70"/>
      <c r="BP47" s="70"/>
      <c r="BQ47" s="70"/>
      <c r="BR47" s="70"/>
      <c r="BS47" s="70"/>
      <c r="BT47" s="70"/>
      <c r="BU47" s="70"/>
      <c r="BV47" s="70"/>
      <c r="BW47" s="70"/>
      <c r="BX47" s="70"/>
      <c r="BY47" s="70"/>
      <c r="BZ47" s="70"/>
      <c r="CA47" s="70"/>
      <c r="CB47" s="70"/>
      <c r="CC47" s="70"/>
      <c r="CD47" s="70"/>
      <c r="CE47" s="70"/>
      <c r="CF47" s="70"/>
      <c r="CG47" s="70"/>
      <c r="CH47" s="70"/>
      <c r="CI47" s="70"/>
      <c r="CJ47" s="70"/>
      <c r="CK47" s="70"/>
      <c r="CL47" s="70"/>
      <c r="CM47" s="70"/>
      <c r="CN47" s="70"/>
      <c r="CO47" s="70"/>
      <c r="CP47" s="70"/>
      <c r="CQ47" s="72">
        <f t="shared" si="73"/>
        <v>0</v>
      </c>
      <c r="CR47" s="80"/>
    </row>
    <row r="48" spans="2:96" s="75" customFormat="1" x14ac:dyDescent="0.25">
      <c r="C48" s="79"/>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0"/>
      <c r="AY48" s="70"/>
      <c r="AZ48" s="70"/>
      <c r="BA48" s="70"/>
      <c r="BB48" s="70"/>
      <c r="BC48" s="70"/>
      <c r="BD48" s="70"/>
      <c r="BE48" s="70"/>
      <c r="BF48" s="70"/>
      <c r="BG48" s="70"/>
      <c r="BH48" s="70"/>
      <c r="BI48" s="70"/>
      <c r="BJ48" s="70"/>
      <c r="BK48" s="70"/>
      <c r="BL48" s="70"/>
      <c r="BM48" s="70"/>
      <c r="BN48" s="70"/>
      <c r="BO48" s="70"/>
      <c r="BP48" s="70"/>
      <c r="BQ48" s="70"/>
      <c r="BR48" s="70"/>
      <c r="BS48" s="70"/>
      <c r="BT48" s="70"/>
      <c r="BU48" s="70"/>
      <c r="BV48" s="70"/>
      <c r="BW48" s="70"/>
      <c r="BX48" s="70"/>
      <c r="BY48" s="70"/>
      <c r="BZ48" s="70"/>
      <c r="CA48" s="70"/>
      <c r="CB48" s="70"/>
      <c r="CC48" s="70"/>
      <c r="CD48" s="70"/>
      <c r="CE48" s="70"/>
      <c r="CF48" s="70"/>
      <c r="CG48" s="70"/>
      <c r="CH48" s="70"/>
      <c r="CI48" s="70"/>
      <c r="CJ48" s="70"/>
      <c r="CK48" s="70"/>
      <c r="CL48" s="70"/>
      <c r="CM48" s="70"/>
      <c r="CN48" s="70"/>
      <c r="CO48" s="70"/>
      <c r="CP48" s="70"/>
      <c r="CQ48" s="72">
        <f t="shared" si="73"/>
        <v>0</v>
      </c>
      <c r="CR48" s="80"/>
    </row>
    <row r="49" spans="3:95" s="75" customFormat="1" x14ac:dyDescent="0.25">
      <c r="C49" s="81" t="s">
        <v>23</v>
      </c>
      <c r="D49" s="81"/>
      <c r="E49" s="81"/>
      <c r="F49" s="81"/>
      <c r="G49" s="81"/>
      <c r="H49" s="81"/>
      <c r="I49" s="81"/>
      <c r="J49" s="81"/>
      <c r="K49" s="81"/>
      <c r="L49" s="81"/>
      <c r="M49" s="81"/>
      <c r="N49" s="81"/>
      <c r="P49" s="81">
        <f t="shared" ref="P49:AU49" si="208">P11/D11</f>
        <v>1.1575046134230431</v>
      </c>
      <c r="Q49" s="81">
        <f t="shared" si="208"/>
        <v>1.1560132510363657</v>
      </c>
      <c r="R49" s="81">
        <f t="shared" si="208"/>
        <v>1.1533775252092413</v>
      </c>
      <c r="S49" s="81">
        <f t="shared" si="208"/>
        <v>1.1508184632990561</v>
      </c>
      <c r="T49" s="81">
        <f t="shared" si="208"/>
        <v>1.1464644978825875</v>
      </c>
      <c r="U49" s="81">
        <f t="shared" si="208"/>
        <v>1.1248342515642802</v>
      </c>
      <c r="V49" s="81">
        <f t="shared" si="208"/>
        <v>1.2189361844565516</v>
      </c>
      <c r="W49" s="81">
        <f t="shared" si="208"/>
        <v>1.2571569929670738</v>
      </c>
      <c r="X49" s="81">
        <f t="shared" si="208"/>
        <v>1.234833410330586</v>
      </c>
      <c r="Y49" s="81">
        <f t="shared" si="208"/>
        <v>1.2524381937107041</v>
      </c>
      <c r="Z49" s="81">
        <f t="shared" si="208"/>
        <v>1.2502135967108676</v>
      </c>
      <c r="AA49" s="81">
        <f t="shared" si="208"/>
        <v>1.2510632229281164</v>
      </c>
      <c r="AB49" s="81">
        <f t="shared" si="208"/>
        <v>1.2467667262351676</v>
      </c>
      <c r="AC49" s="81">
        <f t="shared" si="208"/>
        <v>1.2216659638107645</v>
      </c>
      <c r="AD49" s="81">
        <f t="shared" si="208"/>
        <v>1.2375568811658759</v>
      </c>
      <c r="AE49" s="81">
        <f t="shared" si="208"/>
        <v>1.2342059933543239</v>
      </c>
      <c r="AF49" s="81">
        <f t="shared" si="208"/>
        <v>1.2332251382228325</v>
      </c>
      <c r="AG49" s="81">
        <f t="shared" si="208"/>
        <v>1.2505812391493629</v>
      </c>
      <c r="AH49" s="81">
        <f t="shared" si="208"/>
        <v>1.2676820466514949</v>
      </c>
      <c r="AI49" s="81">
        <f t="shared" si="208"/>
        <v>1.2233487332425277</v>
      </c>
      <c r="AJ49" s="81">
        <f t="shared" si="208"/>
        <v>1.2390551362906164</v>
      </c>
      <c r="AK49" s="81">
        <f t="shared" si="208"/>
        <v>1.2156061010905996</v>
      </c>
      <c r="AL49" s="81">
        <f t="shared" si="208"/>
        <v>1.2114329241178847</v>
      </c>
      <c r="AM49" s="81">
        <f t="shared" si="208"/>
        <v>1.2069763294079114</v>
      </c>
      <c r="AN49" s="81">
        <f t="shared" si="208"/>
        <v>1.2019622732078772</v>
      </c>
      <c r="AO49" s="81">
        <f t="shared" si="208"/>
        <v>1.2161223442811195</v>
      </c>
      <c r="AP49" s="81">
        <f t="shared" si="208"/>
        <v>1.1931799905187375</v>
      </c>
      <c r="AQ49" s="81">
        <f t="shared" si="208"/>
        <v>1.1883269516458017</v>
      </c>
      <c r="AR49" s="81">
        <f t="shared" si="208"/>
        <v>1.1846218071727943</v>
      </c>
      <c r="AS49" s="81">
        <f t="shared" si="208"/>
        <v>1.1812419211910241</v>
      </c>
      <c r="AT49" s="81">
        <f t="shared" si="208"/>
        <v>1.1780917690822843</v>
      </c>
      <c r="AU49" s="81">
        <f t="shared" si="208"/>
        <v>1.145808162289105</v>
      </c>
      <c r="AV49" s="81">
        <f t="shared" ref="AV49" si="209">AV11/AJ11</f>
        <v>1.1435837394449637</v>
      </c>
      <c r="AW49" s="81">
        <f t="shared" ref="AW49" si="210">AW11/AK11</f>
        <v>1.1415626058615114</v>
      </c>
      <c r="AX49" s="81">
        <f t="shared" ref="AX49" si="211">AX11/AL11</f>
        <v>1.1403538666066202</v>
      </c>
      <c r="AY49" s="81">
        <f t="shared" ref="AY49" si="212">AY11/AM11</f>
        <v>1.1344013115866438</v>
      </c>
      <c r="AZ49" s="81">
        <f t="shared" ref="AZ49" si="213">AZ11/AN11</f>
        <v>1.0987519011130149</v>
      </c>
      <c r="BA49" s="81">
        <f t="shared" ref="BA49" si="214">BA11/AO11</f>
        <v>1.0985544189959486</v>
      </c>
      <c r="BB49" s="81">
        <f t="shared" ref="BB49" si="215">BB11/AP11</f>
        <v>1.0980551316976801</v>
      </c>
      <c r="BC49" s="81">
        <f t="shared" ref="BC49" si="216">BC11/AQ11</f>
        <v>1.0975251589083328</v>
      </c>
      <c r="BD49" s="81">
        <f t="shared" ref="BD49" si="217">BD11/AR11</f>
        <v>1.0978952667091566</v>
      </c>
      <c r="BE49" s="81">
        <f t="shared" ref="BE49" si="218">BE11/AS11</f>
        <v>1.0974401250676857</v>
      </c>
      <c r="BF49" s="81">
        <f t="shared" ref="BF49" si="219">BF11/AT11</f>
        <v>1.0972055648243775</v>
      </c>
      <c r="BG49" s="81">
        <f t="shared" ref="BG49" si="220">BG11/AU11</f>
        <v>1.1252447874624716</v>
      </c>
      <c r="BH49" s="81">
        <f t="shared" ref="BH49:BI49" si="221">BH11/AV11</f>
        <v>1.1235535036814586</v>
      </c>
      <c r="BI49" s="81">
        <f t="shared" si="221"/>
        <v>1.1241023223838582</v>
      </c>
      <c r="BJ49" s="81">
        <f t="shared" ref="BJ49" si="222">BJ11/AX11</f>
        <v>1.1229417004916138</v>
      </c>
      <c r="BK49" s="81">
        <f t="shared" ref="BK49" si="223">BK11/AY11</f>
        <v>1.1266270730112615</v>
      </c>
      <c r="BL49" s="81">
        <f t="shared" ref="BL49" si="224">BL11/AZ11</f>
        <v>1.1600202379091473</v>
      </c>
      <c r="BM49" s="81">
        <f t="shared" ref="BM49" si="225">BM11/BA11</f>
        <v>1.1447904008067638</v>
      </c>
      <c r="BN49" s="81">
        <f t="shared" ref="BN49" si="226">BN11/BB11</f>
        <v>1.1544060321849026</v>
      </c>
      <c r="BO49" s="81">
        <f t="shared" ref="BO49" si="227">BO11/BC11</f>
        <v>1.1521928839941511</v>
      </c>
      <c r="BP49" s="81">
        <f t="shared" ref="BP49" si="228">BP11/BD11</f>
        <v>1.1486781665214369</v>
      </c>
      <c r="BQ49" s="81">
        <f t="shared" ref="BQ49" si="229">BQ11/BE11</f>
        <v>1.1461727130509485</v>
      </c>
      <c r="BR49" s="81">
        <f t="shared" ref="BR49" si="230">BR11/BF11</f>
        <v>1.1434424560735026</v>
      </c>
      <c r="BS49" s="81">
        <f t="shared" ref="BS49" si="231">BS11/BG11</f>
        <v>1.1406977704833852</v>
      </c>
      <c r="BT49" s="81">
        <f t="shared" ref="BT49" si="232">BT11/BH11</f>
        <v>1.1397281852008763</v>
      </c>
      <c r="BU49" s="81">
        <f t="shared" ref="BU49" si="233">BU11/BI11</f>
        <v>1.1362004536012782</v>
      </c>
      <c r="BV49" s="81">
        <f t="shared" ref="BV49" si="234">BV11/BJ11</f>
        <v>1.1228972863609823</v>
      </c>
      <c r="BW49" s="81">
        <f t="shared" ref="BW49" si="235">BW11/BK11</f>
        <v>1.1498088090007863</v>
      </c>
      <c r="BX49" s="81">
        <f t="shared" ref="BX49" si="236">BX11/BL11</f>
        <v>1.148514731606854</v>
      </c>
      <c r="BY49" s="81">
        <f t="shared" ref="BY49" si="237">BY11/BM11</f>
        <v>1.1595103242063876</v>
      </c>
      <c r="BZ49" s="81">
        <f t="shared" ref="BZ49" si="238">BZ11/BN11</f>
        <v>1.1457936634722405</v>
      </c>
      <c r="CA49" s="81">
        <f t="shared" ref="CA49" si="239">CA11/BO11</f>
        <v>1.1444581508331564</v>
      </c>
      <c r="CB49" s="81">
        <f t="shared" ref="CB49" si="240">CB11/BP11</f>
        <v>1.1432743328282575</v>
      </c>
      <c r="CC49" s="81">
        <f t="shared" ref="CC49" si="241">CC11/BQ11</f>
        <v>1.1422611815402783</v>
      </c>
      <c r="CD49" s="81">
        <f t="shared" ref="CD49" si="242">CD11/BR11</f>
        <v>1.1413185761293481</v>
      </c>
      <c r="CE49" s="81">
        <f t="shared" ref="CE49" si="243">CE11/BS11</f>
        <v>1.140357981134545</v>
      </c>
      <c r="CF49" s="81">
        <f t="shared" ref="CF49" si="244">CF11/BT11</f>
        <v>1.1395213428850572</v>
      </c>
      <c r="CG49" s="81">
        <f t="shared" ref="CG49" si="245">CG11/BU11</f>
        <v>1.1386451814112397</v>
      </c>
      <c r="CH49" s="81">
        <f t="shared" ref="CH49" si="246">CH11/BV11</f>
        <v>1.1490825673179257</v>
      </c>
      <c r="CI49" s="81">
        <f t="shared" ref="CI49" si="247">CI11/BW11</f>
        <v>1.1414707873844607</v>
      </c>
      <c r="CJ49" s="81">
        <f t="shared" ref="CJ49" si="248">CJ11/BX11</f>
        <v>1.1305102076232776</v>
      </c>
      <c r="CK49" s="81">
        <f>CK11/BY11</f>
        <v>1.1403104897670604</v>
      </c>
      <c r="CL49" s="81">
        <f t="shared" ref="CL49" si="249">CL11/BZ11</f>
        <v>1.1398591266032454</v>
      </c>
      <c r="CM49" s="81">
        <f t="shared" ref="CM49" si="250">CM11/CA11</f>
        <v>1.129052396820508</v>
      </c>
      <c r="CN49" s="81">
        <f t="shared" ref="CN49" si="251">CN11/CB11</f>
        <v>1.1183051443309244</v>
      </c>
      <c r="CO49" s="81">
        <f t="shared" ref="CO49" si="252">CO11/CC11</f>
        <v>1.1078296426672007</v>
      </c>
      <c r="CP49" s="81">
        <f t="shared" ref="CP49" si="253">CP11/CD11</f>
        <v>1.1368109394767998</v>
      </c>
      <c r="CQ49" s="72">
        <f t="shared" si="73"/>
        <v>0.13480164566409147</v>
      </c>
    </row>
    <row r="50" spans="3:95" s="75" customFormat="1" x14ac:dyDescent="0.25">
      <c r="C50" s="82" t="s">
        <v>27</v>
      </c>
      <c r="D50" s="82"/>
      <c r="E50" s="82"/>
      <c r="F50" s="82"/>
      <c r="G50" s="82"/>
      <c r="H50" s="82"/>
      <c r="I50" s="82"/>
      <c r="J50" s="82"/>
      <c r="K50" s="82"/>
      <c r="L50" s="82"/>
      <c r="M50" s="82"/>
      <c r="N50" s="82"/>
      <c r="P50" s="81">
        <f t="shared" ref="P50:AL50" si="254">P13/D13</f>
        <v>1.1146775978410168</v>
      </c>
      <c r="Q50" s="81">
        <f t="shared" si="254"/>
        <v>1.1064124160272446</v>
      </c>
      <c r="R50" s="81">
        <f t="shared" si="254"/>
        <v>1.1264526897539364</v>
      </c>
      <c r="S50" s="81">
        <f t="shared" si="254"/>
        <v>1.1370213444404871</v>
      </c>
      <c r="T50" s="81">
        <f t="shared" si="254"/>
        <v>1.1169795325942717</v>
      </c>
      <c r="U50" s="81">
        <f t="shared" si="254"/>
        <v>1.1230225399726808</v>
      </c>
      <c r="V50" s="81">
        <f t="shared" si="254"/>
        <v>1.1323087935623948</v>
      </c>
      <c r="W50" s="81">
        <f t="shared" si="254"/>
        <v>1.1381942311216271</v>
      </c>
      <c r="X50" s="81">
        <f t="shared" si="254"/>
        <v>1.1500527329756915</v>
      </c>
      <c r="Y50" s="81">
        <f t="shared" si="254"/>
        <v>1.1313732922100621</v>
      </c>
      <c r="Z50" s="81">
        <f t="shared" si="254"/>
        <v>1.1097947358289666</v>
      </c>
      <c r="AA50" s="81">
        <f t="shared" si="254"/>
        <v>1.1016896530027025</v>
      </c>
      <c r="AB50" s="81">
        <f t="shared" si="254"/>
        <v>1.0959239484777463</v>
      </c>
      <c r="AC50" s="81">
        <f t="shared" si="254"/>
        <v>1.0966654727724408</v>
      </c>
      <c r="AD50" s="81">
        <f t="shared" si="254"/>
        <v>1.0814032898626573</v>
      </c>
      <c r="AE50" s="81">
        <f t="shared" si="254"/>
        <v>1.0585712397348588</v>
      </c>
      <c r="AF50" s="81">
        <f t="shared" si="254"/>
        <v>1.0475876176924726</v>
      </c>
      <c r="AG50" s="81">
        <f t="shared" si="254"/>
        <v>1.0245310613845522</v>
      </c>
      <c r="AH50" s="81">
        <f t="shared" si="254"/>
        <v>0.97656104535174115</v>
      </c>
      <c r="AI50" s="81">
        <f t="shared" si="254"/>
        <v>0.97334539594551595</v>
      </c>
      <c r="AJ50" s="81">
        <f t="shared" si="254"/>
        <v>0.94965784551033794</v>
      </c>
      <c r="AK50" s="81">
        <f t="shared" si="254"/>
        <v>0.93781935135471606</v>
      </c>
      <c r="AL50" s="81">
        <f t="shared" si="254"/>
        <v>0.92147294751483277</v>
      </c>
      <c r="AM50" s="81">
        <f t="shared" ref="AM50" si="255">AM13/AA13</f>
        <v>0.89173981408572178</v>
      </c>
      <c r="AN50" s="81">
        <f t="shared" ref="AN50" si="256">AN13/AB13</f>
        <v>0.92426506731928315</v>
      </c>
      <c r="AO50" s="81">
        <f t="shared" ref="AO50" si="257">AO13/AC13</f>
        <v>0.9372667516181028</v>
      </c>
      <c r="AP50" s="81">
        <f t="shared" ref="AP50" si="258">AP13/AD13</f>
        <v>0.96058206138697466</v>
      </c>
      <c r="AQ50" s="81">
        <f t="shared" ref="AQ50" si="259">AQ13/AE13</f>
        <v>0.97170042290026548</v>
      </c>
      <c r="AR50" s="81">
        <f t="shared" ref="AR50" si="260">AR13/AF13</f>
        <v>0.96781471557740273</v>
      </c>
      <c r="AS50" s="81">
        <f t="shared" ref="AS50" si="261">AS13/AG13</f>
        <v>0.99816663393482985</v>
      </c>
      <c r="AT50" s="81">
        <f t="shared" ref="AT50" si="262">AT13/AH13</f>
        <v>1.0041048787077598</v>
      </c>
      <c r="AU50" s="81">
        <f t="shared" ref="AU50" si="263">AU13/AI13</f>
        <v>1.0163923182267616</v>
      </c>
      <c r="AV50" s="81">
        <f t="shared" ref="AV50" si="264">AV13/AJ13</f>
        <v>1.0532269136739283</v>
      </c>
      <c r="AW50" s="81">
        <f t="shared" ref="AW50" si="265">AW13/AK13</f>
        <v>1.0689956434768912</v>
      </c>
      <c r="AX50" s="81">
        <f t="shared" ref="AX50" si="266">AX13/AL13</f>
        <v>1.0871407077939788</v>
      </c>
      <c r="AY50" s="81">
        <f t="shared" ref="AY50" si="267">AY13/AM13</f>
        <v>1.1388122584397047</v>
      </c>
      <c r="AZ50" s="81">
        <f t="shared" ref="AZ50" si="268">AZ13/AN13</f>
        <v>1.1010225865584458</v>
      </c>
      <c r="BA50" s="81">
        <f>BA13/AO13</f>
        <v>1.0976209756535347</v>
      </c>
      <c r="BB50" s="81">
        <f t="shared" ref="BB50" si="269">BB13/AP13</f>
        <v>1.0963829393079125</v>
      </c>
      <c r="BC50" s="81">
        <f t="shared" ref="BC50" si="270">BC13/AQ13</f>
        <v>1.0944302356407565</v>
      </c>
      <c r="BD50" s="81">
        <f t="shared" ref="BD50" si="271">BD13/AR13</f>
        <v>1.0876715466517322</v>
      </c>
      <c r="BE50" s="81">
        <f t="shared" ref="BE50" si="272">BE13/AS13</f>
        <v>1.081158725591014</v>
      </c>
      <c r="BF50" s="81">
        <f t="shared" ref="BF50" si="273">BF13/AT13</f>
        <v>1.0982882598843282</v>
      </c>
      <c r="BG50" s="81">
        <f t="shared" ref="BG50" si="274">BG13/AU13</f>
        <v>1.0732718656141393</v>
      </c>
      <c r="BH50" s="81">
        <f t="shared" ref="BH50:BI50" si="275">BH13/AV13</f>
        <v>1.0475759632269959</v>
      </c>
      <c r="BI50" s="81">
        <f t="shared" si="275"/>
        <v>1.0516221980390639</v>
      </c>
      <c r="BJ50" s="81">
        <f t="shared" ref="BJ50" si="276">BJ13/AX13</f>
        <v>1.0629137961296486</v>
      </c>
      <c r="BK50" s="81">
        <f t="shared" ref="BK50" si="277">BK13/AY13</f>
        <v>1.0412984099265878</v>
      </c>
      <c r="BL50" s="81">
        <f t="shared" ref="BL50" si="278">BL13/AZ13</f>
        <v>1.0488665779539033</v>
      </c>
      <c r="BM50" s="81">
        <f t="shared" ref="BM50" si="279">BM13/BA13</f>
        <v>1.0442757331445072</v>
      </c>
      <c r="BN50" s="81">
        <f t="shared" ref="BN50" si="280">BN13/BB13</f>
        <v>1.0341452166771286</v>
      </c>
      <c r="BO50" s="81">
        <f t="shared" ref="BO50" si="281">BO13/BC13</f>
        <v>1.0336936177187048</v>
      </c>
      <c r="BP50" s="81">
        <f t="shared" ref="BP50" si="282">BP13/BD13</f>
        <v>1.0445369338840331</v>
      </c>
      <c r="BQ50" s="81">
        <f t="shared" ref="BQ50" si="283">BQ13/BE13</f>
        <v>1.0340351401465371</v>
      </c>
      <c r="BR50" s="81">
        <f t="shared" ref="BR50" si="284">BR13/BF13</f>
        <v>1.0465211557290734</v>
      </c>
      <c r="BS50" s="81">
        <f t="shared" ref="BS50" si="285">BS13/BG13</f>
        <v>1.0505304532278894</v>
      </c>
      <c r="BT50" s="81">
        <f t="shared" ref="BT50" si="286">BT13/BH13</f>
        <v>1.0505591840917923</v>
      </c>
      <c r="BU50" s="81">
        <f t="shared" ref="BU50" si="287">BU13/BI13</f>
        <v>1.0382002634889596</v>
      </c>
      <c r="BV50" s="81">
        <f t="shared" ref="BV50" si="288">BV13/BJ13</f>
        <v>1.0308465322780436</v>
      </c>
      <c r="BW50" s="81">
        <f t="shared" ref="BW50" si="289">BW13/BK13</f>
        <v>1.0180212228713372</v>
      </c>
      <c r="BX50" s="81">
        <f t="shared" ref="BX50" si="290">BX13/BL13</f>
        <v>1.0246514321560338</v>
      </c>
      <c r="BY50" s="81">
        <f t="shared" ref="BY50" si="291">BY13/BM13</f>
        <v>1.0292927714431799</v>
      </c>
      <c r="BZ50" s="81">
        <f t="shared" ref="BZ50" si="292">BZ13/BN13</f>
        <v>1.0185256447158393</v>
      </c>
      <c r="CA50" s="81">
        <f t="shared" ref="CA50" si="293">CA13/BO13</f>
        <v>1.0411924223569493</v>
      </c>
      <c r="CB50" s="81">
        <f t="shared" ref="CB50" si="294">CB13/BP13</f>
        <v>1.0388411351624554</v>
      </c>
      <c r="CC50" s="81">
        <f t="shared" ref="CC50" si="295">CC13/BQ13</f>
        <v>1.0402371529096597</v>
      </c>
      <c r="CD50" s="81">
        <f t="shared" ref="CD50" si="296">CD13/BR13</f>
        <v>1.049834135146436</v>
      </c>
      <c r="CE50" s="81">
        <f t="shared" ref="CE50" si="297">CE13/BS13</f>
        <v>1.0517094452569842</v>
      </c>
      <c r="CF50" s="81">
        <f t="shared" ref="CF50" si="298">CF13/BT13</f>
        <v>1.0564514220443448</v>
      </c>
      <c r="CG50" s="81">
        <f t="shared" ref="CG50" si="299">CG13/BU13</f>
        <v>1.0622457072341767</v>
      </c>
      <c r="CH50" s="81">
        <f t="shared" ref="CH50" si="300">CH13/BV13</f>
        <v>1.0550109869858304</v>
      </c>
      <c r="CI50" s="81">
        <f t="shared" ref="CI50" si="301">CI13/BW13</f>
        <v>1.0825789374141428</v>
      </c>
      <c r="CJ50" s="81">
        <f t="shared" ref="CJ50" si="302">CJ13/BX13</f>
        <v>1.0866141013459294</v>
      </c>
      <c r="CK50" s="81">
        <f>CK13/BY13</f>
        <v>1.0878414689078635</v>
      </c>
      <c r="CL50" s="81">
        <f t="shared" ref="CL50" si="303">CL13/BZ13</f>
        <v>1.0583620168431638</v>
      </c>
      <c r="CM50" s="81">
        <f t="shared" ref="CM50" si="304">CM13/CA13</f>
        <v>1.0462389977719391</v>
      </c>
      <c r="CN50" s="81">
        <f t="shared" ref="CN50" si="305">CN13/CB13</f>
        <v>1.0606334285884425</v>
      </c>
      <c r="CO50" s="81">
        <f t="shared" ref="CO50" si="306">CO13/CC13</f>
        <v>1.066760702810426</v>
      </c>
      <c r="CP50" s="81">
        <f t="shared" ref="CP50" si="307">CP13/CD13</f>
        <v>1.0639488489307234</v>
      </c>
      <c r="CQ50" s="72">
        <f t="shared" si="73"/>
        <v>6.3627962393884685E-2</v>
      </c>
    </row>
    <row r="51" spans="3:95" s="75" customFormat="1" x14ac:dyDescent="0.25">
      <c r="C51" s="82" t="s">
        <v>26</v>
      </c>
      <c r="D51" s="82"/>
      <c r="E51" s="82"/>
      <c r="F51" s="82"/>
      <c r="G51" s="82"/>
      <c r="H51" s="82"/>
      <c r="I51" s="82"/>
      <c r="J51" s="82"/>
      <c r="K51" s="82"/>
      <c r="L51" s="82"/>
      <c r="M51" s="82"/>
      <c r="N51" s="82"/>
      <c r="P51" s="81">
        <f t="shared" ref="P51:AL51" si="308">P16/D16</f>
        <v>1.1311208744619066</v>
      </c>
      <c r="Q51" s="81">
        <f t="shared" si="308"/>
        <v>1.1325471694102438</v>
      </c>
      <c r="R51" s="81">
        <f t="shared" si="308"/>
        <v>1.1269208738491483</v>
      </c>
      <c r="S51" s="81">
        <f t="shared" si="308"/>
        <v>1.1507017640392916</v>
      </c>
      <c r="T51" s="81">
        <f t="shared" si="308"/>
        <v>1.1314647132861619</v>
      </c>
      <c r="U51" s="81">
        <f t="shared" si="308"/>
        <v>1.1201491730678974</v>
      </c>
      <c r="V51" s="81">
        <f t="shared" si="308"/>
        <v>1.1243052905919027</v>
      </c>
      <c r="W51" s="81">
        <f t="shared" si="308"/>
        <v>1.1215176279220778</v>
      </c>
      <c r="X51" s="81">
        <f t="shared" si="308"/>
        <v>1.1172864062350054</v>
      </c>
      <c r="Y51" s="81">
        <f t="shared" si="308"/>
        <v>1.1176033798192355</v>
      </c>
      <c r="Z51" s="81">
        <f t="shared" si="308"/>
        <v>1.1061356525844985</v>
      </c>
      <c r="AA51" s="81">
        <f t="shared" si="308"/>
        <v>1.0977099008542197</v>
      </c>
      <c r="AB51" s="81">
        <f t="shared" si="308"/>
        <v>1.083159148903273</v>
      </c>
      <c r="AC51" s="81">
        <f t="shared" si="308"/>
        <v>1.0758672575092274</v>
      </c>
      <c r="AD51" s="81">
        <f t="shared" si="308"/>
        <v>1.0657928297033508</v>
      </c>
      <c r="AE51" s="81">
        <f t="shared" si="308"/>
        <v>1.0360102662017387</v>
      </c>
      <c r="AF51" s="81">
        <f t="shared" si="308"/>
        <v>1.0322236164568397</v>
      </c>
      <c r="AG51" s="81">
        <f t="shared" si="308"/>
        <v>1.0199029170404588</v>
      </c>
      <c r="AH51" s="81">
        <f t="shared" si="308"/>
        <v>0.97853337084538583</v>
      </c>
      <c r="AI51" s="81">
        <f t="shared" si="308"/>
        <v>0.9818680837234377</v>
      </c>
      <c r="AJ51" s="81">
        <f t="shared" si="308"/>
        <v>0.98630241935559959</v>
      </c>
      <c r="AK51" s="81">
        <f t="shared" si="308"/>
        <v>0.96617091585070003</v>
      </c>
      <c r="AL51" s="81">
        <f t="shared" si="308"/>
        <v>0.95084450457970626</v>
      </c>
      <c r="AM51" s="81">
        <f t="shared" ref="AM51" si="309">AM16/AA16</f>
        <v>0.92741356150595233</v>
      </c>
      <c r="AN51" s="81">
        <f t="shared" ref="AN51" si="310">AN16/AB16</f>
        <v>0.93520845242852479</v>
      </c>
      <c r="AO51" s="81">
        <f t="shared" ref="AO51" si="311">AO16/AC16</f>
        <v>0.9285138207519299</v>
      </c>
      <c r="AP51" s="81">
        <f t="shared" ref="AP51" si="312">AP16/AD16</f>
        <v>0.93150674031933567</v>
      </c>
      <c r="AQ51" s="81">
        <f t="shared" ref="AQ51" si="313">AQ16/AE16</f>
        <v>0.93984525142364239</v>
      </c>
      <c r="AR51" s="81">
        <f t="shared" ref="AR51" si="314">AR16/AF16</f>
        <v>0.92703411592576646</v>
      </c>
      <c r="AS51" s="81">
        <f t="shared" ref="AS51" si="315">AS16/AG16</f>
        <v>0.95358501889733405</v>
      </c>
      <c r="AT51" s="81">
        <f t="shared" ref="AT51" si="316">AT16/AH16</f>
        <v>0.95933056154969643</v>
      </c>
      <c r="AU51" s="81">
        <f t="shared" ref="AU51" si="317">AU16/AI16</f>
        <v>0.94197096595539331</v>
      </c>
      <c r="AV51" s="81">
        <f t="shared" ref="AV51" si="318">AV16/AJ16</f>
        <v>0.96125188469575895</v>
      </c>
      <c r="AW51" s="81">
        <f t="shared" ref="AW51" si="319">AW16/AK16</f>
        <v>0.97879496151928636</v>
      </c>
      <c r="AX51" s="81">
        <f t="shared" ref="AX51" si="320">AX16/AL16</f>
        <v>0.99186999023295308</v>
      </c>
      <c r="AY51" s="81">
        <f t="shared" ref="AY51" si="321">AY16/AM16</f>
        <v>1.021078180500836</v>
      </c>
      <c r="AZ51" s="81">
        <f t="shared" ref="AZ51" si="322">AZ16/AN16</f>
        <v>1.0098257621605475</v>
      </c>
      <c r="BA51" s="81">
        <f t="shared" ref="BA51" si="323">BA16/AO16</f>
        <v>1.0378576992783084</v>
      </c>
      <c r="BB51" s="81">
        <f t="shared" ref="BB51" si="324">BB16/AP16</f>
        <v>1.0386590285164969</v>
      </c>
      <c r="BC51" s="81">
        <f t="shared" ref="BC51" si="325">BC16/AQ16</f>
        <v>1.0373101616824323</v>
      </c>
      <c r="BD51" s="81">
        <f t="shared" ref="BD51" si="326">BD16/AR16</f>
        <v>1.0383349811089562</v>
      </c>
      <c r="BE51" s="81">
        <f t="shared" ref="BE51" si="327">BE16/AS16</f>
        <v>1.0331548696025867</v>
      </c>
      <c r="BF51" s="81">
        <f t="shared" ref="BF51" si="328">BF16/AT16</f>
        <v>1.0568099743031469</v>
      </c>
      <c r="BG51" s="81">
        <f t="shared" ref="BG51" si="329">BG16/AU16</f>
        <v>1.0652230873662878</v>
      </c>
      <c r="BH51" s="81">
        <f t="shared" ref="BH51:BI51" si="330">BH16/AV16</f>
        <v>1.0522922070169096</v>
      </c>
      <c r="BI51" s="81">
        <f t="shared" si="330"/>
        <v>1.035510514375414</v>
      </c>
      <c r="BJ51" s="81">
        <f t="shared" ref="BJ51" si="331">BJ16/AX16</f>
        <v>1.0351350398137538</v>
      </c>
      <c r="BK51" s="81">
        <f t="shared" ref="BK51" si="332">BK16/AY16</f>
        <v>1.0386359641235652</v>
      </c>
      <c r="BL51" s="81">
        <f t="shared" ref="BL51" si="333">BL16/AZ16</f>
        <v>1.0409227253841762</v>
      </c>
      <c r="BM51" s="81">
        <f t="shared" ref="BM51" si="334">BM16/BA16</f>
        <v>1.0229726445138767</v>
      </c>
      <c r="BN51" s="81">
        <f t="shared" ref="BN51" si="335">BN16/BB16</f>
        <v>1.0358400594969139</v>
      </c>
      <c r="BO51" s="81">
        <f t="shared" ref="BO51" si="336">BO16/BC16</f>
        <v>1.0475893636920941</v>
      </c>
      <c r="BP51" s="81">
        <f t="shared" ref="BP51" si="337">BP16/BD16</f>
        <v>1.0509324882230213</v>
      </c>
      <c r="BQ51" s="81">
        <f t="shared" ref="BQ51" si="338">BQ16/BE16</f>
        <v>1.0472876006299259</v>
      </c>
      <c r="BR51" s="81">
        <f t="shared" ref="BR51" si="339">BR16/BF16</f>
        <v>1.0459394131593311</v>
      </c>
      <c r="BS51" s="81">
        <f t="shared" ref="BS51" si="340">BS16/BG16</f>
        <v>1.0383331520379355</v>
      </c>
      <c r="BT51" s="81">
        <f t="shared" ref="BT51" si="341">BT16/BH16</f>
        <v>1.0388977774411419</v>
      </c>
      <c r="BU51" s="81">
        <f t="shared" ref="BU51" si="342">BU16/BI16</f>
        <v>1.0386705933827474</v>
      </c>
      <c r="BV51" s="81">
        <f t="shared" ref="BV51" si="343">BV16/BJ16</f>
        <v>1.032833296550588</v>
      </c>
      <c r="BW51" s="81">
        <f t="shared" ref="BW51" si="344">BW16/BK16</f>
        <v>1.026706418506808</v>
      </c>
      <c r="BX51" s="81">
        <f t="shared" ref="BX51" si="345">BX16/BL16</f>
        <v>1.0282964225216684</v>
      </c>
      <c r="BY51" s="81">
        <f t="shared" ref="BY51" si="346">BY16/BM16</f>
        <v>1.0243219985113607</v>
      </c>
      <c r="BZ51" s="81">
        <f t="shared" ref="BZ51" si="347">BZ16/BN16</f>
        <v>1.0081552941945164</v>
      </c>
      <c r="CA51" s="81">
        <f t="shared" ref="CA51" si="348">CA16/BO16</f>
        <v>1.000011653504548</v>
      </c>
      <c r="CB51" s="81">
        <f t="shared" ref="CB51" si="349">CB16/BP16</f>
        <v>1.0148798934812264</v>
      </c>
      <c r="CC51" s="81">
        <f t="shared" ref="CC51" si="350">CC16/BQ16</f>
        <v>1.0061773202727453</v>
      </c>
      <c r="CD51" s="81">
        <f t="shared" ref="CD51" si="351">CD16/BR16</f>
        <v>1.0185955773301223</v>
      </c>
      <c r="CE51" s="81">
        <f t="shared" ref="CE51" si="352">CE16/BS16</f>
        <v>1.0200792597657549</v>
      </c>
      <c r="CF51" s="81">
        <f t="shared" ref="CF51" si="353">CF16/BT16</f>
        <v>0.99378941145706445</v>
      </c>
      <c r="CG51" s="81">
        <f t="shared" ref="CG51" si="354">CG16/BU16</f>
        <v>1.0140780638760474</v>
      </c>
      <c r="CH51" s="81">
        <f t="shared" ref="CH51" si="355">CH16/BV16</f>
        <v>1.0200268919193629</v>
      </c>
      <c r="CI51" s="81">
        <f t="shared" ref="CI51" si="356">CI16/BW16</f>
        <v>1.0159051737348994</v>
      </c>
      <c r="CJ51" s="81">
        <f t="shared" ref="CJ51" si="357">CJ16/BX16</f>
        <v>1.0260788343990324</v>
      </c>
      <c r="CK51" s="81">
        <f>CK16/BY16</f>
        <v>1.0322540614544939</v>
      </c>
      <c r="CL51" s="81">
        <f t="shared" ref="CL51" si="358">CL16/BZ16</f>
        <v>1.0243661040399248</v>
      </c>
      <c r="CM51" s="81">
        <f t="shared" ref="CM51" si="359">CM16/CA16</f>
        <v>1.0345758761185659</v>
      </c>
      <c r="CN51" s="81">
        <f t="shared" ref="CN51" si="360">CN16/CB16</f>
        <v>1.0405676183609203</v>
      </c>
      <c r="CO51" s="81">
        <f t="shared" ref="CO51" si="361">CO16/CC16</f>
        <v>1.0397545488917865</v>
      </c>
      <c r="CP51" s="81">
        <f t="shared" ref="CP51" si="362">CP16/CD16</f>
        <v>1.0413287889472433</v>
      </c>
      <c r="CQ51" s="72">
        <f t="shared" si="73"/>
        <v>2.4642388671137994E-2</v>
      </c>
    </row>
    <row r="52" spans="3:95" s="75" customFormat="1" x14ac:dyDescent="0.25">
      <c r="C52" s="82" t="s">
        <v>5</v>
      </c>
      <c r="D52" s="82"/>
      <c r="E52" s="82"/>
      <c r="F52" s="82"/>
      <c r="G52" s="82"/>
      <c r="H52" s="82"/>
      <c r="I52" s="82"/>
      <c r="J52" s="82"/>
      <c r="K52" s="82"/>
      <c r="L52" s="82"/>
      <c r="M52" s="82"/>
      <c r="N52" s="82"/>
      <c r="P52" s="81">
        <f t="shared" ref="P52:Y53" si="363">P14/D14</f>
        <v>1.1274064378184079</v>
      </c>
      <c r="Q52" s="81">
        <f t="shared" si="363"/>
        <v>1.1324893605892394</v>
      </c>
      <c r="R52" s="81">
        <f t="shared" si="363"/>
        <v>1.1167604440558485</v>
      </c>
      <c r="S52" s="81">
        <f t="shared" si="363"/>
        <v>1.1419998425024505</v>
      </c>
      <c r="T52" s="81">
        <f t="shared" si="363"/>
        <v>1.1255804743423115</v>
      </c>
      <c r="U52" s="81">
        <f t="shared" si="363"/>
        <v>1.1102001611492627</v>
      </c>
      <c r="V52" s="81">
        <f t="shared" si="363"/>
        <v>1.1165313749351404</v>
      </c>
      <c r="W52" s="81">
        <f t="shared" si="363"/>
        <v>1.1159417592063836</v>
      </c>
      <c r="X52" s="81">
        <f t="shared" si="363"/>
        <v>1.1116823438708823</v>
      </c>
      <c r="Y52" s="81">
        <f t="shared" si="363"/>
        <v>1.1140550498466943</v>
      </c>
      <c r="Z52" s="81">
        <f t="shared" ref="Z52:AI53" si="364">Z14/N14</f>
        <v>1.0996116318746494</v>
      </c>
      <c r="AA52" s="81">
        <f t="shared" si="364"/>
        <v>1.096244263912133</v>
      </c>
      <c r="AB52" s="81">
        <f t="shared" si="364"/>
        <v>1.075717482133097</v>
      </c>
      <c r="AC52" s="81">
        <f t="shared" si="364"/>
        <v>1.0650341151721219</v>
      </c>
      <c r="AD52" s="81">
        <f t="shared" si="364"/>
        <v>1.0575371409489265</v>
      </c>
      <c r="AE52" s="81">
        <f t="shared" si="364"/>
        <v>1.0298718923750829</v>
      </c>
      <c r="AF52" s="81">
        <f t="shared" si="364"/>
        <v>1.0260864906732829</v>
      </c>
      <c r="AG52" s="81">
        <f t="shared" si="364"/>
        <v>1.0191237874589929</v>
      </c>
      <c r="AH52" s="81">
        <f t="shared" si="364"/>
        <v>0.98269077642588765</v>
      </c>
      <c r="AI52" s="81">
        <f t="shared" si="364"/>
        <v>0.98280847181325748</v>
      </c>
      <c r="AJ52" s="81">
        <f t="shared" ref="AJ52:AL53" si="365">AJ14/X14</f>
        <v>0.99412255414635009</v>
      </c>
      <c r="AK52" s="81">
        <f t="shared" si="365"/>
        <v>0.97766476122359569</v>
      </c>
      <c r="AL52" s="81">
        <f t="shared" si="365"/>
        <v>0.96095043436612093</v>
      </c>
      <c r="AM52" s="81">
        <f t="shared" ref="AM52:AM53" si="366">AM14/AA14</f>
        <v>0.93818266335531686</v>
      </c>
      <c r="AN52" s="81">
        <f t="shared" ref="AN52:AN53" si="367">AN14/AB14</f>
        <v>0.94220452400839372</v>
      </c>
      <c r="AO52" s="81">
        <f t="shared" ref="AO52:AO53" si="368">AO14/AC14</f>
        <v>0.93368842616624714</v>
      </c>
      <c r="AP52" s="81">
        <f t="shared" ref="AP52:AP53" si="369">AP14/AD14</f>
        <v>0.93819680550013451</v>
      </c>
      <c r="AQ52" s="81">
        <f t="shared" ref="AQ52:AQ53" si="370">AQ14/AE14</f>
        <v>0.94326747266444311</v>
      </c>
      <c r="AR52" s="81">
        <f t="shared" ref="AR52:AR53" si="371">AR14/AF14</f>
        <v>0.92933510035115885</v>
      </c>
      <c r="AS52" s="81">
        <f t="shared" ref="AS52:AS53" si="372">AS14/AG14</f>
        <v>0.95650896473039537</v>
      </c>
      <c r="AT52" s="81">
        <f t="shared" ref="AT52:AT53" si="373">AT14/AH14</f>
        <v>0.959159009404151</v>
      </c>
      <c r="AU52" s="81">
        <f t="shared" ref="AU52:AU53" si="374">AU14/AI14</f>
        <v>0.94022289656122404</v>
      </c>
      <c r="AV52" s="81">
        <f t="shared" ref="AV52:AV53" si="375">AV14/AJ14</f>
        <v>0.95689837180679782</v>
      </c>
      <c r="AW52" s="81">
        <f t="shared" ref="AW52:AW53" si="376">AW14/AK14</f>
        <v>0.96961433342736325</v>
      </c>
      <c r="AX52" s="81">
        <f t="shared" ref="AX52:AX53" si="377">AX14/AL14</f>
        <v>0.98425423734195827</v>
      </c>
      <c r="AY52" s="81">
        <f t="shared" ref="AY52:AY53" si="378">AY14/AM14</f>
        <v>1.0121022294348234</v>
      </c>
      <c r="AZ52" s="81">
        <f t="shared" ref="AZ52:AZ53" si="379">AZ14/AN14</f>
        <v>1.0032050765101559</v>
      </c>
      <c r="BA52" s="81">
        <f t="shared" ref="BA52:BA53" si="380">BA14/AO14</f>
        <v>1.0370100347449775</v>
      </c>
      <c r="BB52" s="81">
        <f t="shared" ref="BB52:BB53" si="381">BB14/AP14</f>
        <v>1.0322523181546917</v>
      </c>
      <c r="BC52" s="81">
        <f t="shared" ref="BC52:BC53" si="382">BC14/AQ14</f>
        <v>1.0309787984346275</v>
      </c>
      <c r="BD52" s="81">
        <f t="shared" ref="BD52:BD53" si="383">BD14/AR14</f>
        <v>1.0317557097614893</v>
      </c>
      <c r="BE52" s="81">
        <f t="shared" ref="BE52:BE53" si="384">BE14/AS14</f>
        <v>1.0296075058565664</v>
      </c>
      <c r="BF52" s="81">
        <f t="shared" ref="BF52:BF53" si="385">BF14/AT14</f>
        <v>1.0501139023752686</v>
      </c>
      <c r="BG52" s="81">
        <f t="shared" ref="BG52:BG53" si="386">BG14/AU14</f>
        <v>1.0630672326839781</v>
      </c>
      <c r="BH52" s="81">
        <f t="shared" ref="BH52:BI53" si="387">BH14/AV14</f>
        <v>1.0520551946508441</v>
      </c>
      <c r="BI52" s="81">
        <f t="shared" si="387"/>
        <v>1.033367938869618</v>
      </c>
      <c r="BJ52" s="81">
        <f t="shared" ref="BJ52:BJ53" si="388">BJ14/AX14</f>
        <v>1.0293880861138378</v>
      </c>
      <c r="BK52" s="81">
        <f t="shared" ref="BK52:BK53" si="389">BK14/AY14</f>
        <v>1.0384270468425465</v>
      </c>
      <c r="BL52" s="81">
        <f t="shared" ref="BL52:BL53" si="390">BL14/AZ14</f>
        <v>1.036567535942746</v>
      </c>
      <c r="BM52" s="81">
        <f t="shared" ref="BM52:BM53" si="391">BM14/BA14</f>
        <v>1.0157696579324962</v>
      </c>
      <c r="BN52" s="81">
        <f t="shared" ref="BN52:BN53" si="392">BN14/BB14</f>
        <v>1.0363151631773193</v>
      </c>
      <c r="BO52" s="81">
        <f t="shared" ref="BO52:BO53" si="393">BO14/BC14</f>
        <v>1.0444874113005407</v>
      </c>
      <c r="BP52" s="81">
        <f t="shared" ref="BP52:BP53" si="394">BP14/BD14</f>
        <v>1.045741131686323</v>
      </c>
      <c r="BQ52" s="81">
        <f t="shared" ref="BQ52:BQ53" si="395">BQ14/BE14</f>
        <v>1.0419429803068603</v>
      </c>
      <c r="BR52" s="81">
        <f t="shared" ref="BR52:BR53" si="396">BR14/BF14</f>
        <v>1.0393265480560947</v>
      </c>
      <c r="BS52" s="81">
        <f t="shared" ref="BS52:BS53" si="397">BS14/BG14</f>
        <v>1.0315726354639698</v>
      </c>
      <c r="BT52" s="81">
        <f t="shared" ref="BT52:BT53" si="398">BT14/BH14</f>
        <v>1.0316961065526764</v>
      </c>
      <c r="BU52" s="81">
        <f t="shared" ref="BU52:BU53" si="399">BU14/BI14</f>
        <v>1.0335106166426991</v>
      </c>
      <c r="BV52" s="81">
        <f t="shared" ref="BV52:BV53" si="400">BV14/BJ14</f>
        <v>1.0283187855176228</v>
      </c>
      <c r="BW52" s="81">
        <f t="shared" ref="BW52:BW53" si="401">BW14/BK14</f>
        <v>1.0220249719757561</v>
      </c>
      <c r="BX52" s="81">
        <f t="shared" ref="BX52:BX53" si="402">BX14/BL14</f>
        <v>1.0235876042935088</v>
      </c>
      <c r="BY52" s="81">
        <f t="shared" ref="BY52:BY53" si="403">BY14/BM14</f>
        <v>1.0168668647841983</v>
      </c>
      <c r="BZ52" s="81">
        <f t="shared" ref="BZ52:BZ53" si="404">BZ14/BN14</f>
        <v>0.99695347742190021</v>
      </c>
      <c r="CA52" s="81">
        <f t="shared" ref="CA52:CA53" si="405">CA14/BO14</f>
        <v>0.98893253352949961</v>
      </c>
      <c r="CB52" s="81">
        <f t="shared" ref="CB52:CB53" si="406">CB14/BP14</f>
        <v>1.009407527856476</v>
      </c>
      <c r="CC52" s="81">
        <f t="shared" ref="CC52:CC53" si="407">CC14/BQ14</f>
        <v>0.99553809353281519</v>
      </c>
      <c r="CD52" s="81">
        <f t="shared" ref="CD52:CD53" si="408">CD14/BR14</f>
        <v>1.0107811734349084</v>
      </c>
      <c r="CE52" s="81">
        <f t="shared" ref="CE52:CE53" si="409">CE14/BS14</f>
        <v>1.0144034459573106</v>
      </c>
      <c r="CF52" s="81">
        <f t="shared" ref="CF52:CF53" si="410">CF14/BT14</f>
        <v>0.97682144339538568</v>
      </c>
      <c r="CG52" s="81">
        <f t="shared" ref="CG52:CG53" si="411">CG14/BU14</f>
        <v>1.0051128166777519</v>
      </c>
      <c r="CH52" s="81">
        <f t="shared" ref="CH52:CH53" si="412">CH14/BV14</f>
        <v>1.0140622361813461</v>
      </c>
      <c r="CI52" s="81">
        <f t="shared" ref="CI52:CI53" si="413">CI14/BW14</f>
        <v>1.0061765998358589</v>
      </c>
      <c r="CJ52" s="81">
        <f t="shared" ref="CJ52:CJ53" si="414">CJ14/BX14</f>
        <v>1.0204886099437822</v>
      </c>
      <c r="CK52" s="81">
        <f t="shared" ref="CK52:CK53" si="415">CK14/BY14</f>
        <v>1.0285246400966328</v>
      </c>
      <c r="CL52" s="81">
        <f t="shared" ref="CL52:CL53" si="416">CL14/BZ14</f>
        <v>1.0200935973474288</v>
      </c>
      <c r="CM52" s="81">
        <f t="shared" ref="CM52:CM53" si="417">CM14/CA14</f>
        <v>1.0404069358860537</v>
      </c>
      <c r="CN52" s="81">
        <f t="shared" ref="CN52:CN53" si="418">CN14/CB14</f>
        <v>1.0479501747143307</v>
      </c>
      <c r="CO52" s="81">
        <f t="shared" ref="CO52:CO53" si="419">CO14/CC14</f>
        <v>1.0427477097938602</v>
      </c>
      <c r="CP52" s="81">
        <f t="shared" ref="CP52:CP53" si="420">CP14/CD14</f>
        <v>1.0430637828388414</v>
      </c>
      <c r="CQ52" s="72">
        <f t="shared" si="73"/>
        <v>2.0638182090937596E-2</v>
      </c>
    </row>
    <row r="53" spans="3:95" s="75" customFormat="1" x14ac:dyDescent="0.25">
      <c r="C53" s="75" t="s">
        <v>6</v>
      </c>
      <c r="P53" s="81">
        <f t="shared" si="363"/>
        <v>1.1091291963593055</v>
      </c>
      <c r="Q53" s="81">
        <f t="shared" si="363"/>
        <v>1.0951180169589503</v>
      </c>
      <c r="R53" s="81">
        <f t="shared" si="363"/>
        <v>1.1307526438444635</v>
      </c>
      <c r="S53" s="81">
        <f t="shared" si="363"/>
        <v>1.1346551531246651</v>
      </c>
      <c r="T53" s="81">
        <f t="shared" si="363"/>
        <v>1.1130259402117888</v>
      </c>
      <c r="U53" s="81">
        <f t="shared" si="363"/>
        <v>1.1288953232408598</v>
      </c>
      <c r="V53" s="81">
        <f t="shared" si="363"/>
        <v>1.1393909651120764</v>
      </c>
      <c r="W53" s="81">
        <f t="shared" si="363"/>
        <v>1.1483251769055407</v>
      </c>
      <c r="X53" s="81">
        <f t="shared" si="363"/>
        <v>1.1672129694049316</v>
      </c>
      <c r="Y53" s="81">
        <f t="shared" si="363"/>
        <v>1.138978308388173</v>
      </c>
      <c r="Z53" s="81">
        <f t="shared" si="364"/>
        <v>1.1141799567354076</v>
      </c>
      <c r="AA53" s="81">
        <f t="shared" si="364"/>
        <v>1.1040820840542902</v>
      </c>
      <c r="AB53" s="81">
        <f t="shared" si="364"/>
        <v>1.104876932242113</v>
      </c>
      <c r="AC53" s="81">
        <f t="shared" si="364"/>
        <v>1.110833111163535</v>
      </c>
      <c r="AD53" s="81">
        <f t="shared" si="364"/>
        <v>1.0918604596810748</v>
      </c>
      <c r="AE53" s="81">
        <f t="shared" si="364"/>
        <v>1.0722998219414377</v>
      </c>
      <c r="AF53" s="81">
        <f t="shared" si="364"/>
        <v>1.0575825158755587</v>
      </c>
      <c r="AG53" s="81">
        <f t="shared" si="364"/>
        <v>1.0269666355195963</v>
      </c>
      <c r="AH53" s="81">
        <f t="shared" si="364"/>
        <v>0.97386473378448657</v>
      </c>
      <c r="AI53" s="81">
        <f t="shared" si="364"/>
        <v>0.96915861061113828</v>
      </c>
      <c r="AJ53" s="81">
        <f t="shared" si="365"/>
        <v>0.9307181445222299</v>
      </c>
      <c r="AK53" s="81">
        <f t="shared" si="365"/>
        <v>0.92070478789442167</v>
      </c>
      <c r="AL53" s="81">
        <f t="shared" si="365"/>
        <v>0.90469477019663147</v>
      </c>
      <c r="AM53" s="81">
        <f t="shared" si="366"/>
        <v>0.87148000536438852</v>
      </c>
      <c r="AN53" s="81">
        <f t="shared" si="367"/>
        <v>0.91652631350128499</v>
      </c>
      <c r="AO53" s="81">
        <f t="shared" si="368"/>
        <v>0.93880339882850583</v>
      </c>
      <c r="AP53" s="81">
        <f t="shared" si="369"/>
        <v>0.97008203431835172</v>
      </c>
      <c r="AQ53" s="81">
        <f t="shared" si="370"/>
        <v>0.98476341199592221</v>
      </c>
      <c r="AR53" s="81">
        <f t="shared" si="371"/>
        <v>0.9851694342374494</v>
      </c>
      <c r="AS53" s="81">
        <f t="shared" si="372"/>
        <v>1.0167870145360907</v>
      </c>
      <c r="AT53" s="81">
        <f t="shared" si="373"/>
        <v>1.0240545929204368</v>
      </c>
      <c r="AU53" s="81">
        <f t="shared" si="374"/>
        <v>1.0505668885741284</v>
      </c>
      <c r="AV53" s="81">
        <f t="shared" si="375"/>
        <v>1.0970531725886221</v>
      </c>
      <c r="AW53" s="81">
        <f t="shared" si="376"/>
        <v>1.1143231475014748</v>
      </c>
      <c r="AX53" s="81">
        <f t="shared" si="377"/>
        <v>1.1335871506594921</v>
      </c>
      <c r="AY53" s="81">
        <f t="shared" si="378"/>
        <v>1.1983178053598027</v>
      </c>
      <c r="AZ53" s="81">
        <f t="shared" si="379"/>
        <v>1.144401492657011</v>
      </c>
      <c r="BA53" s="81">
        <f t="shared" si="380"/>
        <v>1.1235074367389901</v>
      </c>
      <c r="BB53" s="81">
        <f t="shared" si="381"/>
        <v>1.1227044759289426</v>
      </c>
      <c r="BC53" s="81">
        <f t="shared" si="382"/>
        <v>1.1223534272934905</v>
      </c>
      <c r="BD53" s="81">
        <f t="shared" si="383"/>
        <v>1.1114609252380303</v>
      </c>
      <c r="BE53" s="81">
        <f t="shared" si="384"/>
        <v>1.1028353466591372</v>
      </c>
      <c r="BF53" s="81">
        <f t="shared" si="385"/>
        <v>1.1183159252378903</v>
      </c>
      <c r="BG53" s="81">
        <f t="shared" si="386"/>
        <v>1.0773694405700212</v>
      </c>
      <c r="BH53" s="81">
        <f t="shared" si="387"/>
        <v>1.0457984163899281</v>
      </c>
      <c r="BI53" s="81">
        <f t="shared" si="387"/>
        <v>1.0588667106845289</v>
      </c>
      <c r="BJ53" s="81">
        <f t="shared" si="388"/>
        <v>1.0760546792590477</v>
      </c>
      <c r="BK53" s="81">
        <f t="shared" si="389"/>
        <v>1.0424373134657023</v>
      </c>
      <c r="BL53" s="81">
        <f t="shared" si="390"/>
        <v>1.0536478624180845</v>
      </c>
      <c r="BM53" s="81">
        <f t="shared" si="391"/>
        <v>1.0555131396299271</v>
      </c>
      <c r="BN53" s="81">
        <f t="shared" si="392"/>
        <v>1.0333263461651869</v>
      </c>
      <c r="BO53" s="81">
        <f t="shared" si="393"/>
        <v>1.0293302903384198</v>
      </c>
      <c r="BP53" s="81">
        <f t="shared" si="394"/>
        <v>1.0440613481919268</v>
      </c>
      <c r="BQ53" s="81">
        <f t="shared" si="395"/>
        <v>1.0309307839588981</v>
      </c>
      <c r="BR53" s="81">
        <f t="shared" si="396"/>
        <v>1.0493297784832429</v>
      </c>
      <c r="BS53" s="81">
        <f t="shared" si="397"/>
        <v>1.0580417330764602</v>
      </c>
      <c r="BT53" s="81">
        <f t="shared" si="398"/>
        <v>1.0580896291941828</v>
      </c>
      <c r="BU53" s="81">
        <f t="shared" si="399"/>
        <v>1.0400166103602213</v>
      </c>
      <c r="BV53" s="81">
        <f t="shared" si="400"/>
        <v>1.0317943502259175</v>
      </c>
      <c r="BW53" s="81">
        <f t="shared" si="401"/>
        <v>1.0164392766064458</v>
      </c>
      <c r="BX53" s="81">
        <f t="shared" si="402"/>
        <v>1.0250582938204105</v>
      </c>
      <c r="BY53" s="81">
        <f t="shared" si="403"/>
        <v>1.034006758033901</v>
      </c>
      <c r="BZ53" s="81">
        <f t="shared" si="404"/>
        <v>1.0266898578813637</v>
      </c>
      <c r="CA53" s="81">
        <f t="shared" si="405"/>
        <v>1.062629255587074</v>
      </c>
      <c r="CB53" s="81">
        <f t="shared" si="406"/>
        <v>1.0504843420275212</v>
      </c>
      <c r="CC53" s="81">
        <f t="shared" si="407"/>
        <v>1.0579719609625855</v>
      </c>
      <c r="CD53" s="81">
        <f t="shared" si="408"/>
        <v>1.0649342514466908</v>
      </c>
      <c r="CE53" s="81">
        <f t="shared" si="409"/>
        <v>1.0661206832796124</v>
      </c>
      <c r="CF53" s="81">
        <f t="shared" si="410"/>
        <v>1.0874480199819754</v>
      </c>
      <c r="CG53" s="81">
        <f t="shared" si="411"/>
        <v>1.0842354178721105</v>
      </c>
      <c r="CH53" s="81">
        <f t="shared" si="412"/>
        <v>1.0703136370656241</v>
      </c>
      <c r="CI53" s="81">
        <f t="shared" si="413"/>
        <v>1.1129326339669683</v>
      </c>
      <c r="CJ53" s="81">
        <f t="shared" si="414"/>
        <v>1.1118675548072647</v>
      </c>
      <c r="CK53" s="81">
        <f t="shared" si="415"/>
        <v>1.1099713407691496</v>
      </c>
      <c r="CL53" s="81">
        <f t="shared" si="416"/>
        <v>1.0724256232215936</v>
      </c>
      <c r="CM53" s="81">
        <f t="shared" si="417"/>
        <v>1.0484653771338845</v>
      </c>
      <c r="CN53" s="81">
        <f t="shared" si="418"/>
        <v>1.0654544245057636</v>
      </c>
      <c r="CO53" s="81">
        <f t="shared" si="419"/>
        <v>1.0757258645187544</v>
      </c>
      <c r="CP53" s="81">
        <f t="shared" si="420"/>
        <v>1.071613572902989</v>
      </c>
      <c r="CQ53" s="72">
        <f t="shared" si="73"/>
        <v>7.994130720520376E-2</v>
      </c>
    </row>
    <row r="54" spans="3:95" s="75" customFormat="1" x14ac:dyDescent="0.25">
      <c r="C54" s="75" t="s">
        <v>29</v>
      </c>
      <c r="P54" s="81">
        <f t="shared" ref="P54:AL54" si="421">P19/D19</f>
        <v>1.0708290215016671</v>
      </c>
      <c r="Q54" s="81">
        <f t="shared" si="421"/>
        <v>1.0715282762034402</v>
      </c>
      <c r="R54" s="81">
        <f t="shared" si="421"/>
        <v>1.0952506436278231</v>
      </c>
      <c r="S54" s="81">
        <f t="shared" si="421"/>
        <v>1.1089467670971784</v>
      </c>
      <c r="T54" s="81">
        <f t="shared" si="421"/>
        <v>1.0955785276450931</v>
      </c>
      <c r="U54" s="81">
        <f t="shared" si="421"/>
        <v>1.0923388026449372</v>
      </c>
      <c r="V54" s="81">
        <f t="shared" si="421"/>
        <v>1.094268639035626</v>
      </c>
      <c r="W54" s="81">
        <f t="shared" si="421"/>
        <v>1.0906127145939524</v>
      </c>
      <c r="X54" s="81">
        <f t="shared" si="421"/>
        <v>1.0891155739737186</v>
      </c>
      <c r="Y54" s="81">
        <f t="shared" si="421"/>
        <v>1.0841426668539536</v>
      </c>
      <c r="Z54" s="81">
        <f t="shared" si="421"/>
        <v>1.0822805417759731</v>
      </c>
      <c r="AA54" s="81">
        <f t="shared" si="421"/>
        <v>1.0972918843268082</v>
      </c>
      <c r="AB54" s="81">
        <f t="shared" si="421"/>
        <v>1.0900031235772423</v>
      </c>
      <c r="AC54" s="81">
        <f t="shared" si="421"/>
        <v>1.0809096057910528</v>
      </c>
      <c r="AD54" s="81">
        <f t="shared" si="421"/>
        <v>1.0534485375974092</v>
      </c>
      <c r="AE54" s="81">
        <f t="shared" si="421"/>
        <v>1.0737007167930706</v>
      </c>
      <c r="AF54" s="81">
        <f t="shared" si="421"/>
        <v>1.068539900610437</v>
      </c>
      <c r="AG54" s="81">
        <f t="shared" si="421"/>
        <v>1.0615135924699719</v>
      </c>
      <c r="AH54" s="81">
        <f t="shared" si="421"/>
        <v>1.0329183360578105</v>
      </c>
      <c r="AI54" s="81">
        <f t="shared" si="421"/>
        <v>1.0537696452050056</v>
      </c>
      <c r="AJ54" s="81">
        <f t="shared" si="421"/>
        <v>1.074276898464249</v>
      </c>
      <c r="AK54" s="81">
        <f t="shared" si="421"/>
        <v>1.0589271680687957</v>
      </c>
      <c r="AL54" s="81">
        <f t="shared" si="421"/>
        <v>1.062542412290425</v>
      </c>
      <c r="AM54" s="81">
        <f t="shared" ref="AM54:AM56" si="422">AM19/AA19</f>
        <v>1.0491003549236795</v>
      </c>
      <c r="AN54" s="81">
        <f t="shared" ref="AN54:AN56" si="423">AN19/AB19</f>
        <v>1.0628212519152958</v>
      </c>
      <c r="AO54" s="81">
        <f t="shared" ref="AO54:AO56" si="424">AO19/AC19</f>
        <v>1.0695127342692914</v>
      </c>
      <c r="AP54" s="81">
        <f t="shared" ref="AP54:AP56" si="425">AP19/AD19</f>
        <v>1.073968005666291</v>
      </c>
      <c r="AQ54" s="81">
        <f t="shared" ref="AQ54:AQ56" si="426">AQ19/AE19</f>
        <v>1.0455440427476117</v>
      </c>
      <c r="AR54" s="81">
        <f t="shared" ref="AR54:AR56" si="427">AR19/AF19</f>
        <v>1.0163042263945015</v>
      </c>
      <c r="AS54" s="81">
        <f t="shared" ref="AS54:AS56" si="428">AS19/AG19</f>
        <v>1.0573593507545693</v>
      </c>
      <c r="AT54" s="81">
        <f t="shared" ref="AT54:AT56" si="429">AT19/AH19</f>
        <v>1.051303503577357</v>
      </c>
      <c r="AU54" s="81">
        <f t="shared" ref="AU54:AU56" si="430">AU19/AI19</f>
        <v>1.0278307484226985</v>
      </c>
      <c r="AV54" s="81">
        <f t="shared" ref="AV54:AV56" si="431">AV19/AJ19</f>
        <v>1.0096487419044127</v>
      </c>
      <c r="AW54" s="81">
        <f t="shared" ref="AW54:AW56" si="432">AW19/AK19</f>
        <v>1.0238139509192721</v>
      </c>
      <c r="AX54" s="81">
        <f t="shared" ref="AX54:AX56" si="433">AX19/AL19</f>
        <v>1.0191972850956288</v>
      </c>
      <c r="AY54" s="81">
        <f t="shared" ref="AY54:AY56" si="434">AY19/AM19</f>
        <v>1.0206687992620567</v>
      </c>
      <c r="AZ54" s="81">
        <f t="shared" ref="AZ54:AZ56" si="435">AZ19/AN19</f>
        <v>1.0034707825800142</v>
      </c>
      <c r="BA54" s="81">
        <f t="shared" ref="BA54:BA56" si="436">BA19/AO19</f>
        <v>1.0075377621567998</v>
      </c>
      <c r="BB54" s="81">
        <f t="shared" ref="BB54:BB56" si="437">BB19/AP19</f>
        <v>1.0146393682009069</v>
      </c>
      <c r="BC54" s="81">
        <f t="shared" ref="BC54:BC56" si="438">BC19/AQ19</f>
        <v>1.0087547181697438</v>
      </c>
      <c r="BD54" s="81">
        <f t="shared" ref="BD54:BD56" si="439">BD19/AR19</f>
        <v>1.0279629111802011</v>
      </c>
      <c r="BE54" s="81">
        <f t="shared" ref="BE54:BE56" si="440">BE19/AS19</f>
        <v>0.98711575364597026</v>
      </c>
      <c r="BF54" s="81">
        <f t="shared" ref="BF54:BF56" si="441">BF19/AT19</f>
        <v>1.0149400320746811</v>
      </c>
      <c r="BG54" s="81">
        <f t="shared" ref="BG54:BG56" si="442">BG19/AU19</f>
        <v>1.0193566894034889</v>
      </c>
      <c r="BH54" s="81">
        <f t="shared" ref="BH54:BI56" si="443">BH19/AV19</f>
        <v>1.071987880350018</v>
      </c>
      <c r="BI54" s="81">
        <f t="shared" si="443"/>
        <v>1.0764113640598152</v>
      </c>
      <c r="BJ54" s="81">
        <f t="shared" ref="BJ54:BJ56" si="444">BJ19/AX19</f>
        <v>1.0753134006161285</v>
      </c>
      <c r="BK54" s="81">
        <f t="shared" ref="BK54:BK56" si="445">BK19/AY19</f>
        <v>1.0773336017271475</v>
      </c>
      <c r="BL54" s="81">
        <f t="shared" ref="BL54:BL56" si="446">BL19/AZ19</f>
        <v>1.0818444685876449</v>
      </c>
      <c r="BM54" s="81">
        <f t="shared" ref="BM54:BM56" si="447">BM19/BA19</f>
        <v>1.0660928396588349</v>
      </c>
      <c r="BN54" s="81">
        <f t="shared" ref="BN54:BN56" si="448">BN19/BB19</f>
        <v>1.0670545736876402</v>
      </c>
      <c r="BO54" s="81">
        <f t="shared" ref="BO54:BO56" si="449">BO19/BC19</f>
        <v>1.0792786394043214</v>
      </c>
      <c r="BP54" s="81">
        <f t="shared" ref="BP54:BP56" si="450">BP19/BD19</f>
        <v>1.0912069347002369</v>
      </c>
      <c r="BQ54" s="81">
        <f t="shared" ref="BQ54:BQ56" si="451">BQ19/BE19</f>
        <v>1.0977275126541957</v>
      </c>
      <c r="BR54" s="81">
        <f t="shared" ref="BR54:BR56" si="452">BR19/BF19</f>
        <v>1.0974646059841131</v>
      </c>
      <c r="BS54" s="81">
        <f t="shared" ref="BS54:BS56" si="453">BS19/BG19</f>
        <v>1.0891931666623555</v>
      </c>
      <c r="BT54" s="81">
        <f t="shared" ref="BT54:BT56" si="454">BT19/BH19</f>
        <v>1.0469794060269575</v>
      </c>
      <c r="BU54" s="81">
        <f t="shared" ref="BU54:BU56" si="455">BU19/BI19</f>
        <v>1.0467809076882968</v>
      </c>
      <c r="BV54" s="81">
        <f t="shared" ref="BV54:BV56" si="456">BV19/BJ19</f>
        <v>1.0486040665663485</v>
      </c>
      <c r="BW54" s="81">
        <f t="shared" ref="BW54:BW56" si="457">BW19/BK19</f>
        <v>1.053652084451256</v>
      </c>
      <c r="BX54" s="81">
        <f t="shared" ref="BX54:BX56" si="458">BX19/BL19</f>
        <v>1.0589465275614558</v>
      </c>
      <c r="BY54" s="81">
        <f t="shared" ref="BY54:BY56" si="459">BY19/BM19</f>
        <v>1.0704315942679656</v>
      </c>
      <c r="BZ54" s="81">
        <f t="shared" ref="BZ54:BZ56" si="460">BZ19/BN19</f>
        <v>1.0677337320497942</v>
      </c>
      <c r="CA54" s="81">
        <f t="shared" ref="CA54:CA56" si="461">CA19/BO19</f>
        <v>1.0702856022530092</v>
      </c>
      <c r="CB54" s="81">
        <f t="shared" ref="CB54:CB56" si="462">CB19/BP19</f>
        <v>1.0699043104141019</v>
      </c>
      <c r="CC54" s="81">
        <f t="shared" ref="CC54:CC56" si="463">CC19/BQ19</f>
        <v>1.0768850265995289</v>
      </c>
      <c r="CD54" s="81">
        <f t="shared" ref="CD54:CD56" si="464">CD19/BR19</f>
        <v>1.0789845726297107</v>
      </c>
      <c r="CE54" s="81">
        <f t="shared" ref="CE54:CE56" si="465">CE19/BS19</f>
        <v>1.0974095695523089</v>
      </c>
      <c r="CF54" s="81">
        <f t="shared" ref="CF54:CF56" si="466">CF19/BT19</f>
        <v>1.0779754226165246</v>
      </c>
      <c r="CG54" s="81">
        <f t="shared" ref="CG54:CG56" si="467">CG19/BU19</f>
        <v>1.0768299057344979</v>
      </c>
      <c r="CH54" s="81">
        <f t="shared" ref="CH54:CH56" si="468">CH19/BV19</f>
        <v>1.0774177420964901</v>
      </c>
      <c r="CI54" s="81">
        <f t="shared" ref="CI54:CI56" si="469">CI19/BW19</f>
        <v>1.077993239229688</v>
      </c>
      <c r="CJ54" s="81">
        <f t="shared" ref="CJ54:CJ56" si="470">CJ19/BX19</f>
        <v>1.0422401304996645</v>
      </c>
      <c r="CK54" s="81">
        <f t="shared" ref="CK54:CK56" si="471">CK19/BY19</f>
        <v>1.0255374517404179</v>
      </c>
      <c r="CL54" s="81">
        <f t="shared" ref="CL54:CL56" si="472">CL19/BZ19</f>
        <v>1.0149071161395238</v>
      </c>
      <c r="CM54" s="81">
        <f t="shared" ref="CM54:CM56" si="473">CM19/CA19</f>
        <v>1.0038752984481687</v>
      </c>
      <c r="CN54" s="81">
        <f t="shared" ref="CN54:CN56" si="474">CN19/CB19</f>
        <v>1.0052752243565384</v>
      </c>
      <c r="CO54" s="81">
        <f t="shared" ref="CO54:CO56" si="475">CO19/CC19</f>
        <v>1.0007609927933172</v>
      </c>
      <c r="CP54" s="81">
        <f t="shared" ref="CP54:CP56" si="476">CP19/CD19</f>
        <v>1.0022980753464283</v>
      </c>
      <c r="CQ54" s="72">
        <f t="shared" si="73"/>
        <v>4.4124131754113005E-2</v>
      </c>
    </row>
    <row r="55" spans="3:95" s="75" customFormat="1" x14ac:dyDescent="0.25">
      <c r="C55" s="75" t="s">
        <v>2</v>
      </c>
      <c r="P55" s="81">
        <f t="shared" ref="P55:P56" si="477">P20/D20</f>
        <v>1.0704215693724315</v>
      </c>
      <c r="Q55" s="81">
        <f t="shared" ref="Q55:Z56" si="478">Q20/E20</f>
        <v>1.0712187248461404</v>
      </c>
      <c r="R55" s="81">
        <f t="shared" si="478"/>
        <v>1.0949936355121359</v>
      </c>
      <c r="S55" s="81">
        <f t="shared" si="478"/>
        <v>1.1086117468167176</v>
      </c>
      <c r="T55" s="81">
        <f t="shared" si="478"/>
        <v>1.0953959074040838</v>
      </c>
      <c r="U55" s="81">
        <f t="shared" si="478"/>
        <v>1.09212964562724</v>
      </c>
      <c r="V55" s="81">
        <f t="shared" si="478"/>
        <v>1.0941020630621525</v>
      </c>
      <c r="W55" s="81">
        <f t="shared" si="478"/>
        <v>1.0904982726756587</v>
      </c>
      <c r="X55" s="81">
        <f t="shared" si="478"/>
        <v>1.0890356666749275</v>
      </c>
      <c r="Y55" s="81">
        <f t="shared" si="478"/>
        <v>1.0840583871287173</v>
      </c>
      <c r="Z55" s="81">
        <f t="shared" si="478"/>
        <v>1.0822239637664355</v>
      </c>
      <c r="AA55" s="81">
        <f t="shared" ref="AA55:AJ56" si="479">AA20/O20</f>
        <v>1.0976888330478161</v>
      </c>
      <c r="AB55" s="81">
        <f t="shared" si="479"/>
        <v>1.0898612798230571</v>
      </c>
      <c r="AC55" s="81">
        <f t="shared" si="479"/>
        <v>1.0806406199506624</v>
      </c>
      <c r="AD55" s="81">
        <f t="shared" si="479"/>
        <v>1.05304974196252</v>
      </c>
      <c r="AE55" s="81">
        <f t="shared" si="479"/>
        <v>1.0739697471058878</v>
      </c>
      <c r="AF55" s="81">
        <f t="shared" si="479"/>
        <v>1.068797730901631</v>
      </c>
      <c r="AG55" s="81">
        <f t="shared" si="479"/>
        <v>1.0620059959911814</v>
      </c>
      <c r="AH55" s="81">
        <f t="shared" si="479"/>
        <v>1.0337137096642339</v>
      </c>
      <c r="AI55" s="81">
        <f t="shared" si="479"/>
        <v>1.0546887790278732</v>
      </c>
      <c r="AJ55" s="81">
        <f t="shared" si="479"/>
        <v>1.0755913934400192</v>
      </c>
      <c r="AK55" s="81">
        <f t="shared" ref="AK55:AL56" si="480">AK20/Y20</f>
        <v>1.060414592940752</v>
      </c>
      <c r="AL55" s="81">
        <f t="shared" si="480"/>
        <v>1.064231720493451</v>
      </c>
      <c r="AM55" s="81">
        <f t="shared" si="422"/>
        <v>1.0510090471662874</v>
      </c>
      <c r="AN55" s="81">
        <f t="shared" si="423"/>
        <v>1.0646323146594356</v>
      </c>
      <c r="AO55" s="81">
        <f t="shared" si="424"/>
        <v>1.0714393003268174</v>
      </c>
      <c r="AP55" s="81">
        <f t="shared" si="425"/>
        <v>1.0759631808801211</v>
      </c>
      <c r="AQ55" s="81">
        <f t="shared" si="426"/>
        <v>1.0469164519589431</v>
      </c>
      <c r="AR55" s="81">
        <f t="shared" si="427"/>
        <v>1.0179161620134747</v>
      </c>
      <c r="AS55" s="81">
        <f t="shared" si="428"/>
        <v>1.0586827667986913</v>
      </c>
      <c r="AT55" s="81">
        <f t="shared" si="429"/>
        <v>1.0523610309294655</v>
      </c>
      <c r="AU55" s="81">
        <f t="shared" si="430"/>
        <v>1.0287690709698514</v>
      </c>
      <c r="AV55" s="81">
        <f t="shared" si="431"/>
        <v>1.0100656505433039</v>
      </c>
      <c r="AW55" s="81">
        <f t="shared" si="432"/>
        <v>1.0240559917321834</v>
      </c>
      <c r="AX55" s="81">
        <f t="shared" si="433"/>
        <v>1.0192908536062726</v>
      </c>
      <c r="AY55" s="81">
        <f t="shared" si="434"/>
        <v>1.0203855960854025</v>
      </c>
      <c r="AZ55" s="81">
        <f t="shared" si="435"/>
        <v>1.0036314466438483</v>
      </c>
      <c r="BA55" s="81">
        <f t="shared" si="436"/>
        <v>1.0071899481022386</v>
      </c>
      <c r="BB55" s="81">
        <f t="shared" si="437"/>
        <v>1.01421349368195</v>
      </c>
      <c r="BC55" s="81">
        <f t="shared" si="438"/>
        <v>1.008277643052403</v>
      </c>
      <c r="BD55" s="81">
        <f t="shared" si="439"/>
        <v>1.0271999035176527</v>
      </c>
      <c r="BE55" s="81">
        <f t="shared" si="440"/>
        <v>0.98653130913054343</v>
      </c>
      <c r="BF55" s="81">
        <f t="shared" si="441"/>
        <v>1.0143247914631397</v>
      </c>
      <c r="BG55" s="81">
        <f t="shared" si="442"/>
        <v>1.0188156465998468</v>
      </c>
      <c r="BH55" s="81">
        <f t="shared" si="443"/>
        <v>1.072191638592046</v>
      </c>
      <c r="BI55" s="81">
        <f t="shared" si="443"/>
        <v>1.0767938684614289</v>
      </c>
      <c r="BJ55" s="81">
        <f t="shared" si="444"/>
        <v>1.0755976881075324</v>
      </c>
      <c r="BK55" s="81">
        <f t="shared" si="445"/>
        <v>1.0777585199442632</v>
      </c>
      <c r="BL55" s="81">
        <f t="shared" si="446"/>
        <v>1.0817440005879351</v>
      </c>
      <c r="BM55" s="81">
        <f t="shared" si="447"/>
        <v>1.0663762661930942</v>
      </c>
      <c r="BN55" s="81">
        <f t="shared" si="448"/>
        <v>1.0674148515601913</v>
      </c>
      <c r="BO55" s="81">
        <f t="shared" si="449"/>
        <v>1.079546056112257</v>
      </c>
      <c r="BP55" s="81">
        <f t="shared" si="450"/>
        <v>1.0915175100079284</v>
      </c>
      <c r="BQ55" s="81">
        <f t="shared" si="451"/>
        <v>1.0981490240924254</v>
      </c>
      <c r="BR55" s="81">
        <f t="shared" si="452"/>
        <v>1.0978609562278387</v>
      </c>
      <c r="BS55" s="81">
        <f t="shared" si="453"/>
        <v>1.0895763717171649</v>
      </c>
      <c r="BT55" s="81">
        <f t="shared" si="454"/>
        <v>1.0468809020109864</v>
      </c>
      <c r="BU55" s="81">
        <f t="shared" si="455"/>
        <v>1.0467367882218399</v>
      </c>
      <c r="BV55" s="81">
        <f t="shared" si="456"/>
        <v>1.0486583308186455</v>
      </c>
      <c r="BW55" s="81">
        <f t="shared" si="457"/>
        <v>1.0538177587132247</v>
      </c>
      <c r="BX55" s="81">
        <f t="shared" si="458"/>
        <v>1.0591560252856258</v>
      </c>
      <c r="BY55" s="81">
        <f t="shared" si="459"/>
        <v>1.0707385192170122</v>
      </c>
      <c r="BZ55" s="81">
        <f t="shared" si="460"/>
        <v>1.0680854232057506</v>
      </c>
      <c r="CA55" s="81">
        <f t="shared" si="461"/>
        <v>1.0707542929942366</v>
      </c>
      <c r="CB55" s="81">
        <f t="shared" si="462"/>
        <v>1.0703629104071211</v>
      </c>
      <c r="CC55" s="81">
        <f t="shared" si="463"/>
        <v>1.0773770055800576</v>
      </c>
      <c r="CD55" s="81">
        <f t="shared" si="464"/>
        <v>1.0794365579651011</v>
      </c>
      <c r="CE55" s="81">
        <f t="shared" si="465"/>
        <v>1.0980969363812583</v>
      </c>
      <c r="CF55" s="81">
        <f t="shared" si="466"/>
        <v>1.0784386070573935</v>
      </c>
      <c r="CG55" s="81">
        <f t="shared" si="467"/>
        <v>1.0772634581145279</v>
      </c>
      <c r="CH55" s="81">
        <f t="shared" si="468"/>
        <v>1.0778726467126525</v>
      </c>
      <c r="CI55" s="81">
        <f t="shared" si="469"/>
        <v>1.0784007661435067</v>
      </c>
      <c r="CJ55" s="81">
        <f t="shared" si="470"/>
        <v>1.0422729201592769</v>
      </c>
      <c r="CK55" s="81">
        <f t="shared" si="471"/>
        <v>1.0253755482810822</v>
      </c>
      <c r="CL55" s="81">
        <f t="shared" si="472"/>
        <v>1.0147044599486841</v>
      </c>
      <c r="CM55" s="81">
        <f t="shared" si="473"/>
        <v>1.003698618537797</v>
      </c>
      <c r="CN55" s="81">
        <f t="shared" si="474"/>
        <v>1.0050859718758178</v>
      </c>
      <c r="CO55" s="81">
        <f t="shared" si="475"/>
        <v>1.0004268776566836</v>
      </c>
      <c r="CP55" s="81">
        <f t="shared" si="476"/>
        <v>1.0019305258959383</v>
      </c>
      <c r="CQ55" s="72">
        <f t="shared" si="73"/>
        <v>4.422743199721979E-2</v>
      </c>
    </row>
    <row r="56" spans="3:95" s="75" customFormat="1" x14ac:dyDescent="0.25">
      <c r="C56" s="75" t="s">
        <v>3</v>
      </c>
      <c r="P56" s="81">
        <f t="shared" si="477"/>
        <v>1.1047104281106548</v>
      </c>
      <c r="Q56" s="81">
        <f t="shared" si="478"/>
        <v>1.0972941537921348</v>
      </c>
      <c r="R56" s="81">
        <f t="shared" si="478"/>
        <v>1.116727646545149</v>
      </c>
      <c r="S56" s="81">
        <f t="shared" si="478"/>
        <v>1.1369696299164684</v>
      </c>
      <c r="T56" s="81">
        <f t="shared" si="478"/>
        <v>1.1106324296587702</v>
      </c>
      <c r="U56" s="81">
        <f t="shared" si="478"/>
        <v>1.1094717052871719</v>
      </c>
      <c r="V56" s="81">
        <f t="shared" si="478"/>
        <v>1.1079490004722179</v>
      </c>
      <c r="W56" s="81">
        <f t="shared" si="478"/>
        <v>1.0999319489410844</v>
      </c>
      <c r="X56" s="81">
        <f t="shared" si="478"/>
        <v>1.095645380155434</v>
      </c>
      <c r="Y56" s="81">
        <f t="shared" si="478"/>
        <v>1.0910020553423714</v>
      </c>
      <c r="Z56" s="81">
        <f t="shared" si="478"/>
        <v>1.0868426033852376</v>
      </c>
      <c r="AA56" s="81">
        <f t="shared" si="479"/>
        <v>1.0668815776998199</v>
      </c>
      <c r="AB56" s="81">
        <f t="shared" si="479"/>
        <v>1.1014319452333263</v>
      </c>
      <c r="AC56" s="81">
        <f t="shared" si="479"/>
        <v>1.1027669169924903</v>
      </c>
      <c r="AD56" s="81">
        <f t="shared" si="479"/>
        <v>1.0861254912053213</v>
      </c>
      <c r="AE56" s="81">
        <f t="shared" si="479"/>
        <v>1.0517588673186395</v>
      </c>
      <c r="AF56" s="81">
        <f t="shared" si="479"/>
        <v>1.047577796386667</v>
      </c>
      <c r="AG56" s="81">
        <f t="shared" si="479"/>
        <v>1.0218092853675023</v>
      </c>
      <c r="AH56" s="81">
        <f t="shared" si="479"/>
        <v>0.96841317648841663</v>
      </c>
      <c r="AI56" s="81">
        <f t="shared" si="479"/>
        <v>0.9795646712536793</v>
      </c>
      <c r="AJ56" s="81">
        <f t="shared" si="479"/>
        <v>0.96750797522987431</v>
      </c>
      <c r="AK56" s="81">
        <f t="shared" si="480"/>
        <v>0.93863857825622943</v>
      </c>
      <c r="AL56" s="81">
        <f t="shared" si="480"/>
        <v>0.92690707096632263</v>
      </c>
      <c r="AM56" s="81">
        <f t="shared" si="422"/>
        <v>0.89865273186164729</v>
      </c>
      <c r="AN56" s="81">
        <f t="shared" si="423"/>
        <v>0.91843086165092458</v>
      </c>
      <c r="AO56" s="81">
        <f t="shared" si="424"/>
        <v>0.9161044613710555</v>
      </c>
      <c r="AP56" s="81">
        <f t="shared" si="425"/>
        <v>0.9154636920384952</v>
      </c>
      <c r="AQ56" s="81">
        <f t="shared" si="426"/>
        <v>0.93124791828577769</v>
      </c>
      <c r="AR56" s="81">
        <f t="shared" si="427"/>
        <v>0.88259608034106318</v>
      </c>
      <c r="AS56" s="81">
        <f t="shared" si="428"/>
        <v>0.94644953325010717</v>
      </c>
      <c r="AT56" s="81">
        <f t="shared" si="429"/>
        <v>0.95975432042015907</v>
      </c>
      <c r="AU56" s="81">
        <f t="shared" si="430"/>
        <v>0.94626691419931486</v>
      </c>
      <c r="AV56" s="81">
        <f t="shared" si="431"/>
        <v>0.97200267657127337</v>
      </c>
      <c r="AW56" s="81">
        <f t="shared" si="432"/>
        <v>1.001700562569827</v>
      </c>
      <c r="AX56" s="81">
        <f t="shared" si="433"/>
        <v>1.0105715981012657</v>
      </c>
      <c r="AY56" s="81">
        <f t="shared" si="434"/>
        <v>1.0467761075949367</v>
      </c>
      <c r="AZ56" s="81">
        <f t="shared" si="435"/>
        <v>0.98862248315536472</v>
      </c>
      <c r="BA56" s="81">
        <f t="shared" si="436"/>
        <v>1.0399295244882607</v>
      </c>
      <c r="BB56" s="81">
        <f t="shared" si="437"/>
        <v>1.0544040934973917</v>
      </c>
      <c r="BC56" s="81">
        <f t="shared" si="438"/>
        <v>1.0534211598263341</v>
      </c>
      <c r="BD56" s="81">
        <f t="shared" si="439"/>
        <v>1.10095723503204</v>
      </c>
      <c r="BE56" s="81">
        <f t="shared" si="440"/>
        <v>1.0419037306821537</v>
      </c>
      <c r="BF56" s="81">
        <f t="shared" si="441"/>
        <v>1.0733399910324868</v>
      </c>
      <c r="BG56" s="81">
        <f t="shared" si="442"/>
        <v>1.0704873436283284</v>
      </c>
      <c r="BH56" s="81">
        <f t="shared" si="443"/>
        <v>1.0528684026738502</v>
      </c>
      <c r="BI56" s="81">
        <f t="shared" si="443"/>
        <v>1.0406849923505896</v>
      </c>
      <c r="BJ56" s="81">
        <f t="shared" si="444"/>
        <v>1.0488800164401257</v>
      </c>
      <c r="BK56" s="81">
        <f t="shared" si="445"/>
        <v>1.039149740198394</v>
      </c>
      <c r="BL56" s="81">
        <f t="shared" si="446"/>
        <v>1.0912705134464582</v>
      </c>
      <c r="BM56" s="81">
        <f t="shared" si="447"/>
        <v>1.0405284498676972</v>
      </c>
      <c r="BN56" s="81">
        <f t="shared" si="448"/>
        <v>1.0346969797105281</v>
      </c>
      <c r="BO56" s="81">
        <f t="shared" si="449"/>
        <v>1.0553145336225596</v>
      </c>
      <c r="BP56" s="81">
        <f t="shared" si="450"/>
        <v>1.0634857596732101</v>
      </c>
      <c r="BQ56" s="81">
        <f t="shared" si="451"/>
        <v>1.0603134713312612</v>
      </c>
      <c r="BR56" s="81">
        <f t="shared" si="452"/>
        <v>1.0619107748103562</v>
      </c>
      <c r="BS56" s="81">
        <f t="shared" si="453"/>
        <v>1.0547268381623571</v>
      </c>
      <c r="BT56" s="81">
        <f t="shared" si="454"/>
        <v>1.0563920817974206</v>
      </c>
      <c r="BU56" s="81">
        <f t="shared" si="455"/>
        <v>1.051044699678481</v>
      </c>
      <c r="BV56" s="81">
        <f t="shared" si="456"/>
        <v>1.0434299895506791</v>
      </c>
      <c r="BW56" s="81">
        <f t="shared" si="457"/>
        <v>1.0382111751550085</v>
      </c>
      <c r="BX56" s="81">
        <f t="shared" si="458"/>
        <v>1.0394627514357977</v>
      </c>
      <c r="BY56" s="81">
        <f t="shared" si="459"/>
        <v>1.0420600073179656</v>
      </c>
      <c r="BZ56" s="81">
        <f t="shared" si="460"/>
        <v>1.0351485509891234</v>
      </c>
      <c r="CA56" s="81">
        <f t="shared" si="461"/>
        <v>1.0273202555967649</v>
      </c>
      <c r="CB56" s="81">
        <f t="shared" si="462"/>
        <v>1.0278918822797189</v>
      </c>
      <c r="CC56" s="81">
        <f t="shared" si="463"/>
        <v>1.0316579198260729</v>
      </c>
      <c r="CD56" s="81">
        <f t="shared" si="464"/>
        <v>1.0370675011175681</v>
      </c>
      <c r="CE56" s="81">
        <f t="shared" si="465"/>
        <v>1.0335435214875588</v>
      </c>
      <c r="CF56" s="81">
        <f t="shared" si="466"/>
        <v>1.0341137423753139</v>
      </c>
      <c r="CG56" s="81">
        <f t="shared" si="467"/>
        <v>1.0351022839043846</v>
      </c>
      <c r="CH56" s="81">
        <f t="shared" si="468"/>
        <v>1.0338254097407882</v>
      </c>
      <c r="CI56" s="81">
        <f t="shared" si="469"/>
        <v>1.0394406157779976</v>
      </c>
      <c r="CJ56" s="81">
        <f t="shared" si="470"/>
        <v>1.0391328408422125</v>
      </c>
      <c r="CK56" s="81">
        <f t="shared" si="471"/>
        <v>1.0409153952843273</v>
      </c>
      <c r="CL56" s="81">
        <f t="shared" si="472"/>
        <v>1.034281231268291</v>
      </c>
      <c r="CM56" s="81">
        <f t="shared" si="473"/>
        <v>1.0207564896652517</v>
      </c>
      <c r="CN56" s="81">
        <f t="shared" si="474"/>
        <v>1.0233290371690296</v>
      </c>
      <c r="CO56" s="81">
        <f t="shared" si="475"/>
        <v>1.0328370068403234</v>
      </c>
      <c r="CP56" s="81">
        <f t="shared" si="476"/>
        <v>1.0377771647298182</v>
      </c>
      <c r="CQ56" s="72">
        <f t="shared" si="73"/>
        <v>3.3993726490591625E-2</v>
      </c>
    </row>
    <row r="57" spans="3:95" s="75" customFormat="1" x14ac:dyDescent="0.25"/>
    <row r="58" spans="3:95" s="75" customFormat="1" x14ac:dyDescent="0.25"/>
    <row r="59" spans="3:95" s="75" customFormat="1" x14ac:dyDescent="0.25"/>
    <row r="60" spans="3:95" s="75" customFormat="1" x14ac:dyDescent="0.25"/>
    <row r="61" spans="3:95" s="75" customFormat="1" x14ac:dyDescent="0.25"/>
    <row r="62" spans="3:95" s="75" customFormat="1" x14ac:dyDescent="0.25"/>
    <row r="63" spans="3:95" s="75" customFormat="1" x14ac:dyDescent="0.25"/>
    <row r="64" spans="3:95" s="75" customFormat="1" x14ac:dyDescent="0.25"/>
    <row r="65" spans="4:98" s="75" customFormat="1" x14ac:dyDescent="0.25"/>
    <row r="66" spans="4:98" s="75" customFormat="1" x14ac:dyDescent="0.25"/>
    <row r="67" spans="4:98" s="75" customFormat="1" x14ac:dyDescent="0.25"/>
    <row r="68" spans="4:98" s="75" customFormat="1" x14ac:dyDescent="0.25"/>
    <row r="69" spans="4:98" s="75" customFormat="1" x14ac:dyDescent="0.25"/>
    <row r="70" spans="4:98" s="75" customFormat="1" x14ac:dyDescent="0.25"/>
    <row r="71" spans="4:98" s="75" customFormat="1" x14ac:dyDescent="0.25"/>
    <row r="72" spans="4:98" s="75" customFormat="1" x14ac:dyDescent="0.25">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row>
    <row r="73" spans="4:98" s="75" customFormat="1" x14ac:dyDescent="0.25">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row>
    <row r="74" spans="4:98" s="75" customFormat="1" x14ac:dyDescent="0.25">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row>
    <row r="75" spans="4:98" s="48" customFormat="1" x14ac:dyDescent="0.25">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c r="BM75" s="49"/>
      <c r="BN75" s="49"/>
      <c r="BO75" s="49"/>
      <c r="BP75" s="49"/>
      <c r="BQ75" s="49"/>
      <c r="BR75" s="49"/>
      <c r="BS75" s="49"/>
      <c r="BT75" s="49"/>
      <c r="BU75" s="49"/>
      <c r="BV75" s="49"/>
      <c r="BW75" s="49"/>
      <c r="BX75" s="49"/>
      <c r="BY75" s="49"/>
      <c r="BZ75" s="49"/>
      <c r="CA75" s="49"/>
      <c r="CB75" s="49"/>
      <c r="CC75" s="49"/>
      <c r="CD75" s="49"/>
      <c r="CE75" s="49"/>
      <c r="CF75" s="49"/>
      <c r="CG75" s="49"/>
      <c r="CH75" s="49"/>
      <c r="CI75" s="49"/>
      <c r="CJ75" s="49"/>
      <c r="CK75" s="49"/>
      <c r="CL75" s="49"/>
      <c r="CM75" s="49"/>
      <c r="CN75" s="49"/>
      <c r="CO75" s="49"/>
      <c r="CP75" s="49"/>
      <c r="CQ75" s="49"/>
      <c r="CR75" s="49"/>
      <c r="CS75" s="49"/>
      <c r="CT75" s="49"/>
    </row>
    <row r="76" spans="4:98" s="48" customFormat="1" x14ac:dyDescent="0.25">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c r="BV76" s="49"/>
      <c r="BW76" s="49"/>
      <c r="BX76" s="49"/>
      <c r="BY76" s="49"/>
      <c r="BZ76" s="49"/>
      <c r="CA76" s="49"/>
      <c r="CB76" s="49"/>
      <c r="CC76" s="49"/>
      <c r="CD76" s="49"/>
      <c r="CE76" s="49"/>
      <c r="CF76" s="49"/>
      <c r="CG76" s="49"/>
      <c r="CH76" s="49"/>
      <c r="CI76" s="49"/>
      <c r="CJ76" s="49"/>
      <c r="CK76" s="49"/>
      <c r="CL76" s="49"/>
      <c r="CM76" s="49"/>
      <c r="CN76" s="49"/>
      <c r="CO76" s="49"/>
      <c r="CP76" s="49"/>
      <c r="CQ76" s="49"/>
      <c r="CR76" s="49"/>
      <c r="CS76" s="49"/>
      <c r="CT76" s="49"/>
    </row>
    <row r="77" spans="4:98" s="48" customFormat="1" x14ac:dyDescent="0.25">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c r="BV77" s="49"/>
      <c r="BW77" s="49"/>
      <c r="BX77" s="49"/>
      <c r="BY77" s="49"/>
      <c r="BZ77" s="49"/>
      <c r="CA77" s="49"/>
      <c r="CB77" s="49"/>
      <c r="CC77" s="49"/>
      <c r="CD77" s="49"/>
      <c r="CE77" s="49"/>
      <c r="CF77" s="49"/>
      <c r="CG77" s="49"/>
      <c r="CH77" s="49"/>
      <c r="CI77" s="49"/>
      <c r="CJ77" s="49"/>
      <c r="CK77" s="49"/>
      <c r="CL77" s="49"/>
      <c r="CM77" s="49"/>
      <c r="CN77" s="49"/>
      <c r="CO77" s="49"/>
      <c r="CP77" s="49"/>
      <c r="CQ77" s="49"/>
      <c r="CR77" s="49"/>
      <c r="CS77" s="49"/>
      <c r="CT77" s="49"/>
    </row>
    <row r="78" spans="4:98" s="48" customFormat="1" x14ac:dyDescent="0.25">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c r="BV78" s="49"/>
      <c r="BW78" s="49"/>
      <c r="BX78" s="49"/>
      <c r="BY78" s="49"/>
      <c r="BZ78" s="49"/>
      <c r="CA78" s="49"/>
      <c r="CB78" s="49"/>
      <c r="CC78" s="49"/>
      <c r="CD78" s="49"/>
      <c r="CE78" s="49"/>
      <c r="CF78" s="49"/>
      <c r="CG78" s="49"/>
      <c r="CH78" s="49"/>
      <c r="CI78" s="49"/>
      <c r="CJ78" s="49"/>
      <c r="CK78" s="49"/>
      <c r="CL78" s="49"/>
      <c r="CM78" s="49"/>
      <c r="CN78" s="49"/>
      <c r="CO78" s="49"/>
      <c r="CP78" s="49"/>
      <c r="CQ78" s="49"/>
      <c r="CR78" s="49"/>
      <c r="CS78" s="49"/>
      <c r="CT78" s="49"/>
    </row>
    <row r="79" spans="4:98" s="48" customFormat="1" x14ac:dyDescent="0.25">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c r="BV79" s="49"/>
      <c r="BW79" s="49"/>
      <c r="BX79" s="49"/>
      <c r="BY79" s="49"/>
      <c r="BZ79" s="49"/>
      <c r="CA79" s="49"/>
      <c r="CB79" s="49"/>
      <c r="CC79" s="49"/>
      <c r="CD79" s="49"/>
      <c r="CE79" s="49"/>
      <c r="CF79" s="49"/>
      <c r="CG79" s="49"/>
      <c r="CH79" s="49"/>
      <c r="CI79" s="49"/>
      <c r="CJ79" s="49"/>
      <c r="CK79" s="49"/>
      <c r="CL79" s="49"/>
      <c r="CM79" s="49"/>
      <c r="CN79" s="49"/>
      <c r="CO79" s="49"/>
      <c r="CP79" s="49"/>
      <c r="CQ79" s="49"/>
      <c r="CR79" s="49"/>
      <c r="CS79" s="49"/>
      <c r="CT79" s="49"/>
    </row>
    <row r="80" spans="4:98" s="48" customFormat="1" x14ac:dyDescent="0.25">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c r="BV80" s="49"/>
      <c r="BW80" s="49"/>
      <c r="BX80" s="49"/>
      <c r="BY80" s="49"/>
      <c r="BZ80" s="49"/>
      <c r="CA80" s="49"/>
      <c r="CB80" s="49"/>
      <c r="CC80" s="49"/>
      <c r="CD80" s="49"/>
      <c r="CE80" s="49"/>
      <c r="CF80" s="49"/>
      <c r="CG80" s="49"/>
      <c r="CH80" s="49"/>
      <c r="CI80" s="49"/>
      <c r="CJ80" s="49"/>
      <c r="CK80" s="49"/>
      <c r="CL80" s="49"/>
      <c r="CM80" s="49"/>
      <c r="CN80" s="49"/>
      <c r="CO80" s="49"/>
      <c r="CP80" s="49"/>
      <c r="CQ80" s="49"/>
      <c r="CR80" s="49"/>
      <c r="CS80" s="49"/>
      <c r="CT80" s="49"/>
    </row>
    <row r="81" spans="4:98" s="48" customFormat="1" x14ac:dyDescent="0.25">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c r="BV81" s="49"/>
      <c r="BW81" s="49"/>
      <c r="BX81" s="49"/>
      <c r="BY81" s="49"/>
      <c r="BZ81" s="49"/>
      <c r="CA81" s="49"/>
      <c r="CB81" s="49"/>
      <c r="CC81" s="49"/>
      <c r="CD81" s="49"/>
      <c r="CE81" s="49"/>
      <c r="CF81" s="49"/>
      <c r="CG81" s="49"/>
      <c r="CH81" s="49"/>
      <c r="CI81" s="49"/>
      <c r="CJ81" s="49"/>
      <c r="CK81" s="49"/>
      <c r="CL81" s="49"/>
      <c r="CM81" s="49"/>
      <c r="CN81" s="49"/>
      <c r="CO81" s="49"/>
      <c r="CP81" s="49"/>
      <c r="CQ81" s="49"/>
      <c r="CR81" s="49"/>
      <c r="CS81" s="49"/>
      <c r="CT81" s="49"/>
    </row>
    <row r="82" spans="4:98" s="48" customFormat="1" x14ac:dyDescent="0.25">
      <c r="D82" s="49"/>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c r="BV82" s="49"/>
      <c r="BW82" s="49"/>
      <c r="BX82" s="49"/>
      <c r="BY82" s="49"/>
      <c r="BZ82" s="49"/>
      <c r="CA82" s="49"/>
      <c r="CB82" s="49"/>
      <c r="CC82" s="49"/>
      <c r="CD82" s="49"/>
      <c r="CE82" s="49"/>
      <c r="CF82" s="49"/>
      <c r="CG82" s="49"/>
      <c r="CH82" s="49"/>
      <c r="CI82" s="49"/>
      <c r="CJ82" s="49"/>
      <c r="CK82" s="49"/>
      <c r="CL82" s="49"/>
      <c r="CM82" s="49"/>
      <c r="CN82" s="49"/>
      <c r="CO82" s="49"/>
      <c r="CP82" s="49"/>
      <c r="CQ82" s="49"/>
      <c r="CR82" s="49"/>
      <c r="CS82" s="49"/>
      <c r="CT82" s="49"/>
    </row>
    <row r="83" spans="4:98" s="48" customFormat="1" x14ac:dyDescent="0.25">
      <c r="D83" s="49"/>
    </row>
    <row r="84" spans="4:98" s="48" customFormat="1" x14ac:dyDescent="0.25">
      <c r="D84" s="49"/>
    </row>
    <row r="85" spans="4:98" s="48" customFormat="1" x14ac:dyDescent="0.25">
      <c r="D85" s="49"/>
    </row>
    <row r="86" spans="4:98" s="48" customFormat="1" x14ac:dyDescent="0.25">
      <c r="D86" s="49"/>
    </row>
    <row r="87" spans="4:98" s="48" customFormat="1" x14ac:dyDescent="0.25">
      <c r="D87" s="49"/>
    </row>
    <row r="88" spans="4:98" s="63" customFormat="1" x14ac:dyDescent="0.25">
      <c r="D88" s="64"/>
    </row>
    <row r="89" spans="4:98" s="63" customFormat="1" x14ac:dyDescent="0.25"/>
  </sheetData>
  <mergeCells count="19">
    <mergeCell ref="B20:C20"/>
    <mergeCell ref="B21:C21"/>
    <mergeCell ref="P9:AA9"/>
    <mergeCell ref="AB9:AM9"/>
    <mergeCell ref="AN9:AY9"/>
    <mergeCell ref="CR9:CR10"/>
    <mergeCell ref="CS9:CS10"/>
    <mergeCell ref="CT9:CT10"/>
    <mergeCell ref="D3:K3"/>
    <mergeCell ref="D4:K4"/>
    <mergeCell ref="D5:K5"/>
    <mergeCell ref="D6:K6"/>
    <mergeCell ref="D7:E7"/>
    <mergeCell ref="D9:O9"/>
    <mergeCell ref="AZ9:BK9"/>
    <mergeCell ref="CQ9:CQ10"/>
    <mergeCell ref="BL9:BW9"/>
    <mergeCell ref="BX9:CI9"/>
    <mergeCell ref="CJ9:CP9"/>
  </mergeCells>
  <conditionalFormatting sqref="CS17">
    <cfRule type="iconSet" priority="183">
      <iconSet iconSet="3Arrows">
        <cfvo type="percent" val="0"/>
        <cfvo type="num" val="0"/>
        <cfvo type="num" val="0" gte="0"/>
      </iconSet>
    </cfRule>
  </conditionalFormatting>
  <conditionalFormatting sqref="CR17">
    <cfRule type="iconSet" priority="253">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85" id="{B57E36DA-DA59-4643-9B28-742DF8DB7A5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CT13:CT16 CR11:CT11 CR13:CR16 CR19:CR21 CT19:CT21</xm:sqref>
        </x14:conditionalFormatting>
        <x14:conditionalFormatting xmlns:xm="http://schemas.microsoft.com/office/excel/2006/main">
          <x14:cfRule type="iconSet" priority="101" id="{6FE5D15A-534A-4CAD-A668-4C4D0D25934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CQ11</xm:sqref>
        </x14:conditionalFormatting>
        <x14:conditionalFormatting xmlns:xm="http://schemas.microsoft.com/office/excel/2006/main">
          <x14:cfRule type="iconSet" priority="5" id="{D104C6B7-DC4F-48E0-839B-EE40406D473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CQ13:CQ16</xm:sqref>
        </x14:conditionalFormatting>
        <x14:conditionalFormatting xmlns:xm="http://schemas.microsoft.com/office/excel/2006/main">
          <x14:cfRule type="iconSet" priority="4" id="{087C049A-67EB-49FD-A194-16E4902387D6}">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CQ19:CQ21</xm:sqref>
        </x14:conditionalFormatting>
        <x14:conditionalFormatting xmlns:xm="http://schemas.microsoft.com/office/excel/2006/main">
          <x14:cfRule type="iconSet" priority="3" id="{7B08AA52-788B-45BE-8AA3-77C5DFC77C0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CS13:CS16</xm:sqref>
        </x14:conditionalFormatting>
        <x14:conditionalFormatting xmlns:xm="http://schemas.microsoft.com/office/excel/2006/main">
          <x14:cfRule type="iconSet" priority="1" id="{A9D2EF8B-551B-4631-81E6-C29542D0164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CS19:CS21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02"/>
  <sheetViews>
    <sheetView showGridLines="0" zoomScale="82" zoomScaleNormal="82" workbookViewId="0">
      <pane xSplit="3" ySplit="10" topLeftCell="CI14" activePane="bottomRight" state="frozen"/>
      <selection pane="topRight" activeCell="D1" sqref="D1"/>
      <selection pane="bottomLeft" activeCell="A11" sqref="A11"/>
      <selection pane="bottomRight" activeCell="B34" sqref="B34:Q34"/>
    </sheetView>
  </sheetViews>
  <sheetFormatPr baseColWidth="10" defaultRowHeight="15" x14ac:dyDescent="0.25"/>
  <cols>
    <col min="1" max="1" width="2.140625" customWidth="1"/>
    <col min="2" max="2" width="19.5703125" customWidth="1"/>
    <col min="3" max="3" width="24.7109375" customWidth="1"/>
    <col min="4"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94" width="15.140625" customWidth="1"/>
    <col min="95" max="95" width="14" customWidth="1"/>
    <col min="96" max="96" width="16.5703125" customWidth="1"/>
    <col min="97" max="97" width="15.28515625" customWidth="1"/>
    <col min="98" max="98" width="18.85546875" bestFit="1" customWidth="1"/>
  </cols>
  <sheetData>
    <row r="1" spans="2:99" ht="4.5" customHeight="1" x14ac:dyDescent="0.25"/>
    <row r="2" spans="2:99" x14ac:dyDescent="0.25">
      <c r="AH2" s="118"/>
    </row>
    <row r="3" spans="2:99" ht="18.75" x14ac:dyDescent="0.25">
      <c r="B3" s="44"/>
      <c r="C3" s="44"/>
      <c r="D3" s="125" t="s">
        <v>31</v>
      </c>
      <c r="E3" s="125"/>
      <c r="F3" s="125"/>
      <c r="G3" s="125"/>
      <c r="H3" s="125"/>
      <c r="I3" s="125"/>
      <c r="J3" s="125"/>
      <c r="K3" s="125"/>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12"/>
    </row>
    <row r="4" spans="2:99" ht="15.75" x14ac:dyDescent="0.25">
      <c r="B4" s="45"/>
      <c r="C4" s="45"/>
      <c r="D4" s="126" t="s">
        <v>95</v>
      </c>
      <c r="E4" s="126"/>
      <c r="F4" s="126"/>
      <c r="G4" s="126"/>
      <c r="H4" s="126"/>
      <c r="I4" s="126"/>
      <c r="J4" s="126"/>
      <c r="K4" s="126"/>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92"/>
    </row>
    <row r="5" spans="2:99" x14ac:dyDescent="0.25">
      <c r="B5" s="46"/>
      <c r="C5" s="46"/>
      <c r="D5" s="126" t="s">
        <v>97</v>
      </c>
      <c r="E5" s="126"/>
      <c r="F5" s="126"/>
      <c r="G5" s="126"/>
      <c r="H5" s="126"/>
      <c r="I5" s="126"/>
      <c r="J5" s="126"/>
      <c r="K5" s="12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13"/>
    </row>
    <row r="6" spans="2:99" x14ac:dyDescent="0.25">
      <c r="D6" s="127" t="s">
        <v>36</v>
      </c>
      <c r="E6" s="127"/>
      <c r="F6" s="127"/>
      <c r="G6" s="127"/>
      <c r="H6" s="127"/>
      <c r="I6" s="127"/>
      <c r="J6" s="127"/>
      <c r="K6" s="127"/>
      <c r="AY6" s="84"/>
      <c r="AZ6" s="84"/>
      <c r="BA6" s="84"/>
      <c r="BB6" s="84"/>
      <c r="BC6" s="84"/>
      <c r="BD6" s="84"/>
      <c r="BE6" s="84"/>
      <c r="BF6" s="84"/>
      <c r="BG6" s="84"/>
      <c r="BH6" s="84"/>
      <c r="BI6" s="84"/>
      <c r="BJ6" s="84"/>
      <c r="BK6" s="84"/>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row>
    <row r="7" spans="2:99" x14ac:dyDescent="0.25">
      <c r="D7" s="128" t="s">
        <v>34</v>
      </c>
      <c r="E7" s="128"/>
      <c r="F7" s="93"/>
      <c r="G7" s="93"/>
      <c r="H7" s="93"/>
      <c r="I7" s="93"/>
      <c r="J7" s="93"/>
      <c r="K7" s="93"/>
      <c r="AX7" s="83"/>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row>
    <row r="8" spans="2:99" x14ac:dyDescent="0.25">
      <c r="CT8" s="9"/>
    </row>
    <row r="9" spans="2:99" ht="29.25" customHeight="1" x14ac:dyDescent="0.25">
      <c r="D9" s="129" t="s">
        <v>12</v>
      </c>
      <c r="E9" s="130"/>
      <c r="F9" s="130"/>
      <c r="G9" s="130"/>
      <c r="H9" s="130"/>
      <c r="I9" s="130"/>
      <c r="J9" s="130"/>
      <c r="K9" s="130"/>
      <c r="L9" s="130"/>
      <c r="M9" s="130"/>
      <c r="N9" s="130"/>
      <c r="O9" s="131"/>
      <c r="P9" s="129" t="s">
        <v>22</v>
      </c>
      <c r="Q9" s="130"/>
      <c r="R9" s="130"/>
      <c r="S9" s="130"/>
      <c r="T9" s="130"/>
      <c r="U9" s="130"/>
      <c r="V9" s="130"/>
      <c r="W9" s="130"/>
      <c r="X9" s="130"/>
      <c r="Y9" s="130"/>
      <c r="Z9" s="130"/>
      <c r="AA9" s="131"/>
      <c r="AB9" s="137" t="s">
        <v>24</v>
      </c>
      <c r="AC9" s="138"/>
      <c r="AD9" s="138"/>
      <c r="AE9" s="138"/>
      <c r="AF9" s="138"/>
      <c r="AG9" s="138"/>
      <c r="AH9" s="138"/>
      <c r="AI9" s="138"/>
      <c r="AJ9" s="138"/>
      <c r="AK9" s="138"/>
      <c r="AL9" s="138"/>
      <c r="AM9" s="139"/>
      <c r="AN9" s="132" t="s">
        <v>25</v>
      </c>
      <c r="AO9" s="133"/>
      <c r="AP9" s="133"/>
      <c r="AQ9" s="133"/>
      <c r="AR9" s="133"/>
      <c r="AS9" s="133"/>
      <c r="AT9" s="133"/>
      <c r="AU9" s="133"/>
      <c r="AV9" s="133"/>
      <c r="AW9" s="133"/>
      <c r="AX9" s="133"/>
      <c r="AY9" s="134"/>
      <c r="AZ9" s="132" t="s">
        <v>48</v>
      </c>
      <c r="BA9" s="133"/>
      <c r="BB9" s="133"/>
      <c r="BC9" s="133"/>
      <c r="BD9" s="133"/>
      <c r="BE9" s="133"/>
      <c r="BF9" s="133"/>
      <c r="BG9" s="133"/>
      <c r="BH9" s="133"/>
      <c r="BI9" s="133"/>
      <c r="BJ9" s="133"/>
      <c r="BK9" s="134"/>
      <c r="BL9" s="132" t="s">
        <v>55</v>
      </c>
      <c r="BM9" s="133"/>
      <c r="BN9" s="133"/>
      <c r="BO9" s="133"/>
      <c r="BP9" s="133"/>
      <c r="BQ9" s="133"/>
      <c r="BR9" s="133"/>
      <c r="BS9" s="133"/>
      <c r="BT9" s="133"/>
      <c r="BU9" s="133"/>
      <c r="BV9" s="133"/>
      <c r="BW9" s="134"/>
      <c r="BX9" s="132" t="s">
        <v>57</v>
      </c>
      <c r="BY9" s="133"/>
      <c r="BZ9" s="133"/>
      <c r="CA9" s="133"/>
      <c r="CB9" s="133"/>
      <c r="CC9" s="133"/>
      <c r="CD9" s="133"/>
      <c r="CE9" s="133"/>
      <c r="CF9" s="133"/>
      <c r="CG9" s="133"/>
      <c r="CH9" s="133"/>
      <c r="CI9" s="142"/>
      <c r="CJ9" s="132" t="s">
        <v>59</v>
      </c>
      <c r="CK9" s="133"/>
      <c r="CL9" s="133"/>
      <c r="CM9" s="133"/>
      <c r="CN9" s="133"/>
      <c r="CO9" s="133"/>
      <c r="CP9" s="134"/>
      <c r="CQ9" s="123" t="s">
        <v>56</v>
      </c>
      <c r="CR9" s="123" t="s">
        <v>37</v>
      </c>
      <c r="CS9" s="123" t="s">
        <v>28</v>
      </c>
      <c r="CT9" s="123" t="s">
        <v>38</v>
      </c>
    </row>
    <row r="10" spans="2:99" ht="21.75" customHeight="1" x14ac:dyDescent="0.25">
      <c r="D10" s="16" t="s">
        <v>13</v>
      </c>
      <c r="E10" s="16" t="s">
        <v>0</v>
      </c>
      <c r="F10" s="16" t="s">
        <v>15</v>
      </c>
      <c r="G10" s="16" t="s">
        <v>16</v>
      </c>
      <c r="H10" s="54" t="s">
        <v>17</v>
      </c>
      <c r="I10" s="54" t="s">
        <v>14</v>
      </c>
      <c r="J10" s="54" t="s">
        <v>4</v>
      </c>
      <c r="K10" s="54" t="s">
        <v>18</v>
      </c>
      <c r="L10" s="54" t="s">
        <v>8</v>
      </c>
      <c r="M10" s="54" t="s">
        <v>9</v>
      </c>
      <c r="N10" s="55" t="s">
        <v>10</v>
      </c>
      <c r="O10" s="55" t="s">
        <v>11</v>
      </c>
      <c r="P10" s="55" t="s">
        <v>19</v>
      </c>
      <c r="Q10" s="55" t="s">
        <v>0</v>
      </c>
      <c r="R10" s="55" t="s">
        <v>15</v>
      </c>
      <c r="S10" s="55" t="s">
        <v>16</v>
      </c>
      <c r="T10" s="55" t="s">
        <v>17</v>
      </c>
      <c r="U10" s="55" t="s">
        <v>20</v>
      </c>
      <c r="V10" s="55" t="s">
        <v>4</v>
      </c>
      <c r="W10" s="55" t="s">
        <v>21</v>
      </c>
      <c r="X10" s="55" t="s">
        <v>8</v>
      </c>
      <c r="Y10" s="55" t="s">
        <v>9</v>
      </c>
      <c r="Z10" s="55" t="s">
        <v>10</v>
      </c>
      <c r="AA10" s="56" t="s">
        <v>11</v>
      </c>
      <c r="AB10" s="56" t="s">
        <v>19</v>
      </c>
      <c r="AC10" s="55" t="s">
        <v>0</v>
      </c>
      <c r="AD10" s="55" t="s">
        <v>15</v>
      </c>
      <c r="AE10" s="55" t="s">
        <v>16</v>
      </c>
      <c r="AF10" s="55" t="s">
        <v>17</v>
      </c>
      <c r="AG10" s="17" t="s">
        <v>20</v>
      </c>
      <c r="AH10" s="17" t="s">
        <v>4</v>
      </c>
      <c r="AI10" s="17" t="s">
        <v>21</v>
      </c>
      <c r="AJ10" s="17" t="s">
        <v>8</v>
      </c>
      <c r="AK10" s="17" t="s">
        <v>9</v>
      </c>
      <c r="AL10" s="17" t="s">
        <v>10</v>
      </c>
      <c r="AM10" s="17" t="s">
        <v>11</v>
      </c>
      <c r="AN10" s="17" t="s">
        <v>19</v>
      </c>
      <c r="AO10" s="17" t="s">
        <v>0</v>
      </c>
      <c r="AP10" s="17" t="s">
        <v>15</v>
      </c>
      <c r="AQ10" s="17" t="s">
        <v>90</v>
      </c>
      <c r="AR10" s="17" t="s">
        <v>17</v>
      </c>
      <c r="AS10" s="17" t="s">
        <v>20</v>
      </c>
      <c r="AT10" s="17" t="s">
        <v>4</v>
      </c>
      <c r="AU10" s="17" t="s">
        <v>21</v>
      </c>
      <c r="AV10" s="17" t="s">
        <v>8</v>
      </c>
      <c r="AW10" s="17" t="s">
        <v>9</v>
      </c>
      <c r="AX10" s="17" t="s">
        <v>91</v>
      </c>
      <c r="AY10" s="17" t="s">
        <v>94</v>
      </c>
      <c r="AZ10" s="17" t="s">
        <v>19</v>
      </c>
      <c r="BA10" s="17" t="s">
        <v>0</v>
      </c>
      <c r="BB10" s="17" t="s">
        <v>15</v>
      </c>
      <c r="BC10" s="17" t="s">
        <v>93</v>
      </c>
      <c r="BD10" s="17" t="s">
        <v>92</v>
      </c>
      <c r="BE10" s="17" t="s">
        <v>20</v>
      </c>
      <c r="BF10" s="17" t="s">
        <v>72</v>
      </c>
      <c r="BG10" s="17" t="s">
        <v>21</v>
      </c>
      <c r="BH10" s="17" t="s">
        <v>8</v>
      </c>
      <c r="BI10" s="17" t="s">
        <v>9</v>
      </c>
      <c r="BJ10" s="17" t="s">
        <v>10</v>
      </c>
      <c r="BK10" s="17" t="s">
        <v>11</v>
      </c>
      <c r="BL10" s="17" t="s">
        <v>19</v>
      </c>
      <c r="BM10" s="17" t="s">
        <v>0</v>
      </c>
      <c r="BN10" s="17" t="s">
        <v>15</v>
      </c>
      <c r="BO10" s="17" t="s">
        <v>16</v>
      </c>
      <c r="BP10" s="17" t="s">
        <v>17</v>
      </c>
      <c r="BQ10" s="17" t="s">
        <v>20</v>
      </c>
      <c r="BR10" s="17" t="s">
        <v>4</v>
      </c>
      <c r="BS10" s="17" t="s">
        <v>21</v>
      </c>
      <c r="BT10" s="17" t="s">
        <v>8</v>
      </c>
      <c r="BU10" s="17" t="s">
        <v>9</v>
      </c>
      <c r="BV10" s="17" t="s">
        <v>91</v>
      </c>
      <c r="BW10" s="17" t="s">
        <v>11</v>
      </c>
      <c r="BX10" s="116" t="s">
        <v>13</v>
      </c>
      <c r="BY10" s="116" t="s">
        <v>88</v>
      </c>
      <c r="BZ10" s="116" t="s">
        <v>87</v>
      </c>
      <c r="CA10" s="116" t="s">
        <v>90</v>
      </c>
      <c r="CB10" s="116" t="s">
        <v>50</v>
      </c>
      <c r="CC10" s="116" t="s">
        <v>20</v>
      </c>
      <c r="CD10" s="116" t="s">
        <v>4</v>
      </c>
      <c r="CE10" s="116" t="s">
        <v>21</v>
      </c>
      <c r="CF10" s="116" t="s">
        <v>8</v>
      </c>
      <c r="CG10" s="116" t="s">
        <v>58</v>
      </c>
      <c r="CH10" s="116" t="s">
        <v>10</v>
      </c>
      <c r="CI10" s="17" t="s">
        <v>89</v>
      </c>
      <c r="CJ10" s="17" t="s">
        <v>19</v>
      </c>
      <c r="CK10" s="17" t="s">
        <v>88</v>
      </c>
      <c r="CL10" s="17" t="s">
        <v>87</v>
      </c>
      <c r="CM10" s="17" t="s">
        <v>16</v>
      </c>
      <c r="CN10" s="17" t="s">
        <v>17</v>
      </c>
      <c r="CO10" s="17" t="s">
        <v>20</v>
      </c>
      <c r="CP10" s="17" t="s">
        <v>86</v>
      </c>
      <c r="CQ10" s="124"/>
      <c r="CR10" s="124"/>
      <c r="CS10" s="124"/>
      <c r="CT10" s="124"/>
    </row>
    <row r="11" spans="2:99" s="19" customFormat="1" x14ac:dyDescent="0.25">
      <c r="B11" s="20" t="s">
        <v>85</v>
      </c>
      <c r="C11" s="21"/>
      <c r="D11" s="22">
        <v>58184.451869952158</v>
      </c>
      <c r="E11" s="22">
        <v>60031.156642752467</v>
      </c>
      <c r="F11" s="22">
        <v>61659.068922741732</v>
      </c>
      <c r="G11" s="57">
        <v>63302.58646493253</v>
      </c>
      <c r="H11" s="58">
        <v>64984.65501304534</v>
      </c>
      <c r="I11" s="59">
        <v>66594.947313045297</v>
      </c>
      <c r="J11" s="59">
        <v>68227.121203045303</v>
      </c>
      <c r="K11" s="59">
        <v>69878.571503045299</v>
      </c>
      <c r="L11" s="59">
        <v>71559.8857230453</v>
      </c>
      <c r="M11" s="59">
        <v>73496.895000000004</v>
      </c>
      <c r="N11" s="59">
        <v>75270.690563045297</v>
      </c>
      <c r="O11" s="59">
        <v>77059.613273045296</v>
      </c>
      <c r="P11" s="59">
        <v>79517.903083045327</v>
      </c>
      <c r="Q11" s="59">
        <v>82146.581643045341</v>
      </c>
      <c r="R11" s="59">
        <v>84738.281443045329</v>
      </c>
      <c r="S11" s="59">
        <v>75694.617239999992</v>
      </c>
      <c r="T11" s="59">
        <v>79723.219169999997</v>
      </c>
      <c r="U11" s="59">
        <v>79805.903569999995</v>
      </c>
      <c r="V11" s="59">
        <v>95602.29333</v>
      </c>
      <c r="W11" s="59">
        <v>95714.932620000007</v>
      </c>
      <c r="X11" s="59">
        <v>98472.872400000007</v>
      </c>
      <c r="Y11" s="59">
        <v>103986.91131</v>
      </c>
      <c r="Z11" s="59">
        <v>104010.87256999999</v>
      </c>
      <c r="AA11" s="59">
        <v>106931.24959000001</v>
      </c>
      <c r="AB11" s="59">
        <v>112456.00290000001</v>
      </c>
      <c r="AC11" s="59">
        <v>115576.09595999999</v>
      </c>
      <c r="AD11" s="59">
        <v>118624.55781</v>
      </c>
      <c r="AE11" s="59">
        <v>121572.40184999999</v>
      </c>
      <c r="AF11" s="60">
        <v>124653.78395</v>
      </c>
      <c r="AG11" s="53">
        <v>127626.36520999999</v>
      </c>
      <c r="AH11" s="22">
        <v>130734.94763</v>
      </c>
      <c r="AI11" s="22">
        <v>134051.74841</v>
      </c>
      <c r="AJ11" s="22">
        <v>137047.88303</v>
      </c>
      <c r="AK11" s="22">
        <v>140163.92546999999</v>
      </c>
      <c r="AL11" s="22">
        <v>143273.21662999998</v>
      </c>
      <c r="AM11" s="22">
        <v>146370.68049</v>
      </c>
      <c r="AN11" s="22">
        <v>149411.21291</v>
      </c>
      <c r="AO11" s="22">
        <v>152439.23981</v>
      </c>
      <c r="AP11" s="22">
        <v>155308.61199999999</v>
      </c>
      <c r="AQ11" s="22">
        <v>158420.58300000001</v>
      </c>
      <c r="AR11" s="22">
        <v>161662.72099999999</v>
      </c>
      <c r="AS11" s="22">
        <v>164891.12612999999</v>
      </c>
      <c r="AT11" s="22">
        <v>168169.14012999999</v>
      </c>
      <c r="AU11" s="22">
        <v>200718.38571</v>
      </c>
      <c r="AV11" s="22">
        <v>205323.45973999999</v>
      </c>
      <c r="AW11" s="22">
        <v>209557</v>
      </c>
      <c r="AX11" s="22">
        <v>213122.05923000001</v>
      </c>
      <c r="AY11" s="22">
        <v>216827.10506999999</v>
      </c>
      <c r="AZ11" s="22">
        <v>213158.41649999999</v>
      </c>
      <c r="BA11" s="22">
        <v>215687.65033999999</v>
      </c>
      <c r="BB11" s="22">
        <v>258104.24405000001</v>
      </c>
      <c r="BC11" s="22">
        <v>260994.28404999999</v>
      </c>
      <c r="BD11" s="22">
        <v>263408.67583999998</v>
      </c>
      <c r="BE11" s="22">
        <v>265916.65179999999</v>
      </c>
      <c r="BF11" s="22">
        <v>269028.59515000001</v>
      </c>
      <c r="BG11" s="22">
        <v>271649.12475000002</v>
      </c>
      <c r="BH11" s="22">
        <v>275325.53229</v>
      </c>
      <c r="BI11" s="22">
        <v>278956.64623000001</v>
      </c>
      <c r="BJ11" s="22">
        <v>282532.42989999999</v>
      </c>
      <c r="BK11" s="22">
        <v>286146.89116</v>
      </c>
      <c r="BL11" s="22">
        <v>290995.63916000002</v>
      </c>
      <c r="BM11" s="22">
        <v>290995.63916000002</v>
      </c>
      <c r="BN11" s="22">
        <v>300580.44695000007</v>
      </c>
      <c r="BO11" s="22">
        <v>305493.00553999998</v>
      </c>
      <c r="BP11" s="22">
        <v>310583.43960000004</v>
      </c>
      <c r="BQ11" s="22">
        <v>315200.06400000001</v>
      </c>
      <c r="BR11" s="22">
        <v>320538.90192999999</v>
      </c>
      <c r="BS11" s="22">
        <v>325697.42609000002</v>
      </c>
      <c r="BT11" s="22">
        <v>330971.83892000001</v>
      </c>
      <c r="BU11" s="22">
        <v>336207</v>
      </c>
      <c r="BV11" s="22">
        <v>336559.25494999997</v>
      </c>
      <c r="BW11" s="22">
        <v>337100.87566000002</v>
      </c>
      <c r="BX11" s="22">
        <v>337557.63225999998</v>
      </c>
      <c r="BY11" s="115">
        <v>342935.64020999998</v>
      </c>
      <c r="BZ11" s="115">
        <v>353850</v>
      </c>
      <c r="CA11" s="115">
        <v>353992</v>
      </c>
      <c r="CB11" s="115">
        <v>359643.57799999998</v>
      </c>
      <c r="CC11" s="115">
        <v>365322.63381000003</v>
      </c>
      <c r="CD11" s="115">
        <v>371335.58199999999</v>
      </c>
      <c r="CE11" s="115">
        <v>377333.32714000001</v>
      </c>
      <c r="CF11" s="115">
        <v>383175</v>
      </c>
      <c r="CG11" s="115">
        <v>389235.59213</v>
      </c>
      <c r="CH11" s="115">
        <v>395609.05676000001</v>
      </c>
      <c r="CI11" s="115">
        <v>411765.85243000003</v>
      </c>
      <c r="CJ11" s="115">
        <v>411946.16123000003</v>
      </c>
      <c r="CK11" s="115">
        <v>418227.66969999997</v>
      </c>
      <c r="CL11" s="115">
        <v>430667.85499999998</v>
      </c>
      <c r="CM11" s="115">
        <v>431024.61433000001</v>
      </c>
      <c r="CN11" s="115">
        <v>431024.61433000001</v>
      </c>
      <c r="CO11" s="115">
        <v>431024.61433000001</v>
      </c>
      <c r="CP11" s="115">
        <v>450827.95924</v>
      </c>
      <c r="CQ11" s="24">
        <v>4.5944812086388565E-2</v>
      </c>
      <c r="CR11" s="24">
        <v>1.6308861794026575E-2</v>
      </c>
      <c r="CS11" s="24">
        <v>0.21407153284868885</v>
      </c>
      <c r="CT11" s="24">
        <v>0.19173326205419206</v>
      </c>
    </row>
    <row r="12" spans="2:99" s="25" customFormat="1" ht="19.5" customHeight="1" x14ac:dyDescent="0.25">
      <c r="B12" s="26"/>
      <c r="C12" s="26"/>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114"/>
      <c r="CR12" s="28"/>
      <c r="CS12" s="28"/>
      <c r="CT12" s="29"/>
    </row>
    <row r="13" spans="2:99" s="19" customFormat="1" x14ac:dyDescent="0.25">
      <c r="B13" s="20" t="s">
        <v>84</v>
      </c>
      <c r="C13" s="21"/>
      <c r="D13" s="22">
        <v>2930960.9300899995</v>
      </c>
      <c r="E13" s="22">
        <v>2979761.3943900005</v>
      </c>
      <c r="F13" s="22">
        <v>3026442.5156200002</v>
      </c>
      <c r="G13" s="22">
        <v>3103302.5719400002</v>
      </c>
      <c r="H13" s="22">
        <v>3147134.3954800004</v>
      </c>
      <c r="I13" s="23">
        <v>3189535.2217199998</v>
      </c>
      <c r="J13" s="23">
        <v>3219001.4028699999</v>
      </c>
      <c r="K13" s="23">
        <v>3286187.39255</v>
      </c>
      <c r="L13" s="23">
        <v>3306664.8894900009</v>
      </c>
      <c r="M13" s="23">
        <v>3335213.09931</v>
      </c>
      <c r="N13" s="23">
        <v>3393485.4485299997</v>
      </c>
      <c r="O13" s="23">
        <v>3504622.67692</v>
      </c>
      <c r="P13" s="23">
        <v>3540637.7107000002</v>
      </c>
      <c r="Q13" s="23">
        <v>4797690.4597599991</v>
      </c>
      <c r="R13" s="23">
        <v>4792907.5462800004</v>
      </c>
      <c r="S13" s="23">
        <v>4935379.9607200017</v>
      </c>
      <c r="T13" s="23">
        <v>5020563.4449900016</v>
      </c>
      <c r="U13" s="23">
        <v>5056497.0421899995</v>
      </c>
      <c r="V13" s="23">
        <v>5107191.3253500005</v>
      </c>
      <c r="W13" s="23">
        <v>5171579.6207299903</v>
      </c>
      <c r="X13" s="23">
        <v>5206108.7256399924</v>
      </c>
      <c r="Y13" s="23">
        <v>5276693.8568899781</v>
      </c>
      <c r="Z13" s="23">
        <v>5325700.1664499398</v>
      </c>
      <c r="AA13" s="23">
        <v>5470205.4535999903</v>
      </c>
      <c r="AB13" s="23">
        <v>5484059.9566200003</v>
      </c>
      <c r="AC13" s="23">
        <v>5513080.557</v>
      </c>
      <c r="AD13" s="23">
        <v>5582480.3660000004</v>
      </c>
      <c r="AE13" s="23">
        <v>5622288</v>
      </c>
      <c r="AF13" s="23">
        <v>5805886</v>
      </c>
      <c r="AG13" s="23">
        <v>5921579.5999999903</v>
      </c>
      <c r="AH13" s="23">
        <v>5927571.1510500005</v>
      </c>
      <c r="AI13" s="23">
        <v>5903026</v>
      </c>
      <c r="AJ13" s="23">
        <v>5888626</v>
      </c>
      <c r="AK13" s="23">
        <v>5883835</v>
      </c>
      <c r="AL13" s="23">
        <v>5841029</v>
      </c>
      <c r="AM13" s="23">
        <v>5883837</v>
      </c>
      <c r="AN13" s="23">
        <v>5899671</v>
      </c>
      <c r="AO13" s="23">
        <v>5978011.0925299842</v>
      </c>
      <c r="AP13" s="111">
        <v>6033785.7173599247</v>
      </c>
      <c r="AQ13" s="111">
        <v>6034159.8264498897</v>
      </c>
      <c r="AR13" s="111">
        <v>6039616.1374298809</v>
      </c>
      <c r="AS13" s="111">
        <v>6104674.2571898885</v>
      </c>
      <c r="AT13" s="111">
        <v>6797547.0509398803</v>
      </c>
      <c r="AU13" s="111">
        <v>7167612.3286392102</v>
      </c>
      <c r="AV13" s="111">
        <v>7237238.2432192005</v>
      </c>
      <c r="AW13" s="111">
        <v>7621940.9328191997</v>
      </c>
      <c r="AX13" s="111">
        <v>7683687.4256091202</v>
      </c>
      <c r="AY13" s="111">
        <v>7854690.4719392676</v>
      </c>
      <c r="AZ13" s="111">
        <v>7944675.9574392773</v>
      </c>
      <c r="BA13" s="111">
        <v>7952402.1517692758</v>
      </c>
      <c r="BB13" s="111">
        <v>8188998.6515392596</v>
      </c>
      <c r="BC13" s="111">
        <v>8327296.0919291005</v>
      </c>
      <c r="BD13" s="111">
        <v>8382825.338679119</v>
      </c>
      <c r="BE13" s="111">
        <v>8820931.9798204713</v>
      </c>
      <c r="BF13" s="111">
        <v>8944674.7959902938</v>
      </c>
      <c r="BG13" s="111">
        <v>9012333.877000276</v>
      </c>
      <c r="BH13" s="111">
        <v>9097042.2979502864</v>
      </c>
      <c r="BI13" s="111">
        <v>9207082.7438497264</v>
      </c>
      <c r="BJ13" s="111">
        <v>9263277.6736496966</v>
      </c>
      <c r="BK13" s="111">
        <v>9467314.7966396101</v>
      </c>
      <c r="BL13" s="111">
        <v>9471372</v>
      </c>
      <c r="BM13" s="111">
        <v>9612684</v>
      </c>
      <c r="BN13" s="111">
        <v>9834111</v>
      </c>
      <c r="BO13" s="111">
        <v>9834111</v>
      </c>
      <c r="BP13" s="111">
        <v>10172462.738829</v>
      </c>
      <c r="BQ13" s="111">
        <v>10291946.489300011</v>
      </c>
      <c r="BR13" s="111">
        <v>10381282.229</v>
      </c>
      <c r="BS13" s="111">
        <v>10428582.952649999</v>
      </c>
      <c r="BT13" s="111">
        <v>10505666.79851</v>
      </c>
      <c r="BU13" s="111">
        <v>10656719</v>
      </c>
      <c r="BV13" s="111">
        <v>10700253.557199998</v>
      </c>
      <c r="BW13" s="111">
        <v>10834565.302990001</v>
      </c>
      <c r="BX13" s="113">
        <v>10932183.21221</v>
      </c>
      <c r="BY13" s="113">
        <v>11043552.81923</v>
      </c>
      <c r="BZ13" s="113">
        <v>11120575</v>
      </c>
      <c r="CA13" s="113">
        <v>11263888.627540002</v>
      </c>
      <c r="CB13" s="113">
        <v>11330806.897559999</v>
      </c>
      <c r="CC13" s="113">
        <v>11475039.18107</v>
      </c>
      <c r="CD13" s="113">
        <v>11622845.66577</v>
      </c>
      <c r="CE13" s="113">
        <v>11841951.364</v>
      </c>
      <c r="CF13" s="113">
        <v>11924592.456209999</v>
      </c>
      <c r="CG13" s="113">
        <v>12070250.490370002</v>
      </c>
      <c r="CH13" s="113">
        <v>12224445.488879999</v>
      </c>
      <c r="CI13" s="113">
        <v>12464238.06718</v>
      </c>
      <c r="CJ13" s="113">
        <v>12607294.989049999</v>
      </c>
      <c r="CK13" s="113">
        <v>12723131.977799999</v>
      </c>
      <c r="CL13" s="113">
        <v>12610784.792239999</v>
      </c>
      <c r="CM13" s="113">
        <v>12603551.075059999</v>
      </c>
      <c r="CN13" s="113">
        <v>12568559.29129</v>
      </c>
      <c r="CO13" s="113">
        <v>12662695.69651</v>
      </c>
      <c r="CP13" s="113">
        <v>12796841.19351</v>
      </c>
      <c r="CQ13" s="24">
        <v>1.0593755090945844E-2</v>
      </c>
      <c r="CR13" s="105">
        <v>8.4217410272060533E-3</v>
      </c>
      <c r="CS13" s="24">
        <v>0.10100758123266562</v>
      </c>
      <c r="CT13" s="105">
        <v>0.12968948527697255</v>
      </c>
      <c r="CU13" s="30"/>
    </row>
    <row r="14" spans="2:99" s="19" customFormat="1" x14ac:dyDescent="0.25">
      <c r="B14" s="31" t="s">
        <v>5</v>
      </c>
      <c r="C14" s="32"/>
      <c r="D14" s="33">
        <v>1804928.9750800005</v>
      </c>
      <c r="E14" s="33">
        <v>1818092.9893500002</v>
      </c>
      <c r="F14" s="33">
        <v>1838882.2760099999</v>
      </c>
      <c r="G14" s="33">
        <v>1888841.0684499999</v>
      </c>
      <c r="H14" s="33">
        <v>1908856.8495599998</v>
      </c>
      <c r="I14" s="33">
        <v>1928266.26926</v>
      </c>
      <c r="J14" s="33">
        <v>1942746.59996</v>
      </c>
      <c r="K14" s="33">
        <v>1976729.3110499999</v>
      </c>
      <c r="L14" s="33">
        <v>1980276.2141</v>
      </c>
      <c r="M14" s="33">
        <v>1992424.2000500001</v>
      </c>
      <c r="N14" s="33">
        <v>2016577.0013300001</v>
      </c>
      <c r="O14" s="33">
        <v>2086757.93539</v>
      </c>
      <c r="P14" s="33">
        <v>2084481.8289000001</v>
      </c>
      <c r="Q14" s="33">
        <v>2229654.6423741402</v>
      </c>
      <c r="R14" s="33">
        <v>2204263.3203039798</v>
      </c>
      <c r="S14" s="33">
        <v>2274534.6327024298</v>
      </c>
      <c r="T14" s="33">
        <v>2271800.1486656298</v>
      </c>
      <c r="U14" s="33">
        <v>2280061.8121551299</v>
      </c>
      <c r="V14" s="33">
        <v>2298877.86520566</v>
      </c>
      <c r="W14" s="33">
        <v>2326729.5673905299</v>
      </c>
      <c r="X14" s="33">
        <v>2330316.82224845</v>
      </c>
      <c r="Y14" s="33">
        <v>2361377.7087599998</v>
      </c>
      <c r="Z14" s="33">
        <v>2355390.1125400001</v>
      </c>
      <c r="AA14" s="33">
        <v>2439641.0196699998</v>
      </c>
      <c r="AB14" s="33">
        <v>2486283.7650000001</v>
      </c>
      <c r="AC14" s="33">
        <v>2494984.378</v>
      </c>
      <c r="AD14" s="33">
        <v>2512222.7680000002</v>
      </c>
      <c r="AE14" s="33">
        <v>2560018</v>
      </c>
      <c r="AF14" s="33">
        <v>2664808</v>
      </c>
      <c r="AG14" s="33">
        <v>2713593.2485999898</v>
      </c>
      <c r="AH14" s="33">
        <v>2713413.9991599997</v>
      </c>
      <c r="AI14" s="33">
        <v>2742885</v>
      </c>
      <c r="AJ14" s="33">
        <v>2731743</v>
      </c>
      <c r="AK14" s="33">
        <v>2722032</v>
      </c>
      <c r="AL14" s="33">
        <v>2693421</v>
      </c>
      <c r="AM14" s="33">
        <v>2591087</v>
      </c>
      <c r="AN14" s="33">
        <v>2587626</v>
      </c>
      <c r="AO14" s="33">
        <v>2611484.7750799987</v>
      </c>
      <c r="AP14" s="33">
        <v>2576239.6541598663</v>
      </c>
      <c r="AQ14" s="33">
        <v>2573381.4469098803</v>
      </c>
      <c r="AR14" s="33">
        <v>2605950.9344798899</v>
      </c>
      <c r="AS14" s="33">
        <v>2618573.8576698801</v>
      </c>
      <c r="AT14" s="33">
        <v>2941827.6113798898</v>
      </c>
      <c r="AU14" s="33">
        <v>3053984.3348996202</v>
      </c>
      <c r="AV14" s="33">
        <v>3057006.9646596336</v>
      </c>
      <c r="AW14" s="33">
        <v>3052545.9473796301</v>
      </c>
      <c r="AX14" s="33">
        <v>3111327.727209643</v>
      </c>
      <c r="AY14" s="33">
        <v>3176874.7111796234</v>
      </c>
      <c r="AZ14" s="33">
        <v>3182904.0107096098</v>
      </c>
      <c r="BA14" s="33">
        <v>3184830.8533296105</v>
      </c>
      <c r="BB14" s="33">
        <v>3703331.8106996398</v>
      </c>
      <c r="BC14" s="33">
        <v>3752601.0873296605</v>
      </c>
      <c r="BD14" s="33">
        <v>3770609.9607096589</v>
      </c>
      <c r="BE14" s="33">
        <v>3899704.3861396643</v>
      </c>
      <c r="BF14" s="33">
        <v>3923480.3097196799</v>
      </c>
      <c r="BG14" s="33">
        <v>3972863.6854796973</v>
      </c>
      <c r="BH14" s="33">
        <v>3978451.6989496965</v>
      </c>
      <c r="BI14" s="33">
        <v>4029837.2830997775</v>
      </c>
      <c r="BJ14" s="33">
        <v>4029305.9075997621</v>
      </c>
      <c r="BK14" s="33">
        <v>4125703.73379975</v>
      </c>
      <c r="BL14" s="33">
        <v>4125151</v>
      </c>
      <c r="BM14" s="33">
        <v>4139861</v>
      </c>
      <c r="BN14" s="33">
        <v>4180405</v>
      </c>
      <c r="BO14" s="33">
        <v>4180405</v>
      </c>
      <c r="BP14" s="33">
        <v>4422503.0663899202</v>
      </c>
      <c r="BQ14" s="33">
        <v>4465672.7163500022</v>
      </c>
      <c r="BR14" s="33">
        <v>4498642.1929500001</v>
      </c>
      <c r="BS14" s="33">
        <v>4517677.5185600007</v>
      </c>
      <c r="BT14" s="33">
        <v>4528248.9072000002</v>
      </c>
      <c r="BU14" s="33">
        <v>4566748</v>
      </c>
      <c r="BV14" s="33">
        <v>4569453.3421999998</v>
      </c>
      <c r="BW14" s="33">
        <v>4600465.5214299997</v>
      </c>
      <c r="BX14" s="33">
        <v>4601195.23704</v>
      </c>
      <c r="BY14" s="33">
        <v>4666754.1384700006</v>
      </c>
      <c r="BZ14" s="33">
        <v>4668481</v>
      </c>
      <c r="CA14" s="33">
        <v>4745814.7856163997</v>
      </c>
      <c r="CB14" s="33">
        <v>4741320.1760726003</v>
      </c>
      <c r="CC14" s="33">
        <v>4790854.4623224996</v>
      </c>
      <c r="CD14" s="33">
        <v>4904901.1643199995</v>
      </c>
      <c r="CE14" s="33">
        <v>4978209.7881899904</v>
      </c>
      <c r="CF14" s="33">
        <v>4939301.0573000005</v>
      </c>
      <c r="CG14" s="33">
        <v>4993360.9886000007</v>
      </c>
      <c r="CH14" s="33">
        <v>5023794.9926899998</v>
      </c>
      <c r="CI14" s="33">
        <v>5132992.3245200003</v>
      </c>
      <c r="CJ14" s="33">
        <v>5146603.7747499999</v>
      </c>
      <c r="CK14" s="33">
        <v>5169310.4340000004</v>
      </c>
      <c r="CL14" s="33">
        <v>5094463.4851400005</v>
      </c>
      <c r="CM14" s="33">
        <v>5087810.6476800004</v>
      </c>
      <c r="CN14" s="33">
        <v>5068372.1086499998</v>
      </c>
      <c r="CO14" s="33">
        <v>5154327.8085500002</v>
      </c>
      <c r="CP14" s="33">
        <v>5195171.5482200002</v>
      </c>
      <c r="CQ14" s="24">
        <v>1.6959232285510994E-2</v>
      </c>
      <c r="CR14" s="105">
        <v>7.5667913699506428E-3</v>
      </c>
      <c r="CS14" s="24">
        <v>5.917966013495457E-2</v>
      </c>
      <c r="CT14" s="105">
        <v>0.11062895096943937</v>
      </c>
      <c r="CU14" s="30"/>
    </row>
    <row r="15" spans="2:99" s="19" customFormat="1" x14ac:dyDescent="0.25">
      <c r="B15" s="31" t="s">
        <v>6</v>
      </c>
      <c r="C15" s="32"/>
      <c r="D15" s="33">
        <v>1126031.955009999</v>
      </c>
      <c r="E15" s="33">
        <v>1161668.4050400003</v>
      </c>
      <c r="F15" s="33">
        <v>1187560.2396100003</v>
      </c>
      <c r="G15" s="33">
        <v>1214461.5034900003</v>
      </c>
      <c r="H15" s="33">
        <v>1238277.5459200006</v>
      </c>
      <c r="I15" s="33">
        <v>1261268.9524599998</v>
      </c>
      <c r="J15" s="33">
        <v>1276254.8029099999</v>
      </c>
      <c r="K15" s="33">
        <v>1309458.0815000001</v>
      </c>
      <c r="L15" s="33">
        <v>1326388.6753900009</v>
      </c>
      <c r="M15" s="33">
        <v>1342788.8992599999</v>
      </c>
      <c r="N15" s="33">
        <v>1376908.4471999996</v>
      </c>
      <c r="O15" s="33">
        <v>1417864.74153</v>
      </c>
      <c r="P15" s="33">
        <v>1456155.8818000001</v>
      </c>
      <c r="Q15" s="33">
        <v>2568035.8173858589</v>
      </c>
      <c r="R15" s="33">
        <v>2588644.2259760206</v>
      </c>
      <c r="S15" s="33">
        <v>2660845.3280175719</v>
      </c>
      <c r="T15" s="33">
        <v>2748763.2963243718</v>
      </c>
      <c r="U15" s="33">
        <v>2776435.2300348696</v>
      </c>
      <c r="V15" s="33">
        <v>2808313.4601443405</v>
      </c>
      <c r="W15" s="33">
        <v>2844850.0533394604</v>
      </c>
      <c r="X15" s="33">
        <v>2875791.9033915424</v>
      </c>
      <c r="Y15" s="33">
        <v>2915316.1481299782</v>
      </c>
      <c r="Z15" s="33">
        <v>2970310.0539099397</v>
      </c>
      <c r="AA15" s="33">
        <v>3030564.4339299905</v>
      </c>
      <c r="AB15" s="33">
        <v>2997776.1916200002</v>
      </c>
      <c r="AC15" s="33">
        <v>3018096.179</v>
      </c>
      <c r="AD15" s="33">
        <v>3070257.5980000002</v>
      </c>
      <c r="AE15" s="33">
        <v>3062270</v>
      </c>
      <c r="AF15" s="33">
        <v>3141078</v>
      </c>
      <c r="AG15" s="33">
        <v>3207986.3514000005</v>
      </c>
      <c r="AH15" s="33">
        <v>3214157.1518900008</v>
      </c>
      <c r="AI15" s="33">
        <v>3160141</v>
      </c>
      <c r="AJ15" s="33">
        <v>3156883</v>
      </c>
      <c r="AK15" s="33">
        <v>3161803</v>
      </c>
      <c r="AL15" s="33">
        <v>3147608</v>
      </c>
      <c r="AM15" s="33">
        <v>3292750</v>
      </c>
      <c r="AN15" s="33">
        <v>3312045</v>
      </c>
      <c r="AO15" s="33">
        <v>3366526.3174499855</v>
      </c>
      <c r="AP15" s="33">
        <v>3457546.0632000584</v>
      </c>
      <c r="AQ15" s="33">
        <v>3460778.3795400094</v>
      </c>
      <c r="AR15" s="33">
        <v>3433665.202949991</v>
      </c>
      <c r="AS15" s="33">
        <v>3486100.3995200084</v>
      </c>
      <c r="AT15" s="33">
        <v>3855719.4395599905</v>
      </c>
      <c r="AU15" s="33">
        <v>4113627.99373959</v>
      </c>
      <c r="AV15" s="33">
        <v>4180231.2785595669</v>
      </c>
      <c r="AW15" s="33">
        <v>4569394.9854395697</v>
      </c>
      <c r="AX15" s="33">
        <v>4572359.6983994767</v>
      </c>
      <c r="AY15" s="33">
        <v>4677815.7607596442</v>
      </c>
      <c r="AZ15" s="33">
        <v>4761771.9467296675</v>
      </c>
      <c r="BA15" s="33">
        <v>4767571.2984396648</v>
      </c>
      <c r="BB15" s="33">
        <v>4485666.8408396197</v>
      </c>
      <c r="BC15" s="33">
        <v>4574695.0045994399</v>
      </c>
      <c r="BD15" s="33">
        <v>4612215.3779694606</v>
      </c>
      <c r="BE15" s="33">
        <v>4921227.5936808065</v>
      </c>
      <c r="BF15" s="33">
        <v>5021194.486270614</v>
      </c>
      <c r="BG15" s="33">
        <v>5039470.1915205792</v>
      </c>
      <c r="BH15" s="33">
        <v>5118590.5990005899</v>
      </c>
      <c r="BI15" s="33">
        <v>5177245.4607499484</v>
      </c>
      <c r="BJ15" s="33">
        <v>5233971.7660499346</v>
      </c>
      <c r="BK15" s="33">
        <v>5341611.0628398601</v>
      </c>
      <c r="BL15" s="33">
        <v>5346221</v>
      </c>
      <c r="BM15" s="33">
        <v>5472823</v>
      </c>
      <c r="BN15" s="33">
        <v>5653706</v>
      </c>
      <c r="BO15" s="33">
        <v>5653706</v>
      </c>
      <c r="BP15" s="33">
        <v>5749959.6724390797</v>
      </c>
      <c r="BQ15" s="33">
        <v>5826273.7729500085</v>
      </c>
      <c r="BR15" s="33">
        <v>5882640.0360500002</v>
      </c>
      <c r="BS15" s="33">
        <v>5910905.4340899987</v>
      </c>
      <c r="BT15" s="33">
        <v>5977417.8913099999</v>
      </c>
      <c r="BU15" s="33">
        <v>6089971</v>
      </c>
      <c r="BV15" s="33">
        <v>6130800.214999998</v>
      </c>
      <c r="BW15" s="33">
        <v>6234099.781560001</v>
      </c>
      <c r="BX15" s="33">
        <v>6330987.9751699995</v>
      </c>
      <c r="BY15" s="33">
        <v>6376798.680759999</v>
      </c>
      <c r="BZ15" s="33">
        <v>6452094</v>
      </c>
      <c r="CA15" s="33">
        <v>6518073.8419236019</v>
      </c>
      <c r="CB15" s="33">
        <v>6589486.7214873983</v>
      </c>
      <c r="CC15" s="33">
        <v>6684184.7187475003</v>
      </c>
      <c r="CD15" s="33">
        <v>6717944.5014500003</v>
      </c>
      <c r="CE15" s="33">
        <v>6863741.5758100096</v>
      </c>
      <c r="CF15" s="33">
        <v>6985291.3989099981</v>
      </c>
      <c r="CG15" s="33">
        <v>7076889.5017700009</v>
      </c>
      <c r="CH15" s="33">
        <v>7200650.4961899994</v>
      </c>
      <c r="CI15" s="33">
        <v>7331245.74266</v>
      </c>
      <c r="CJ15" s="33">
        <v>7460691.2142999992</v>
      </c>
      <c r="CK15" s="33">
        <v>7553821.5437999982</v>
      </c>
      <c r="CL15" s="33">
        <v>7516321.3070999989</v>
      </c>
      <c r="CM15" s="33">
        <v>7515740.4273799984</v>
      </c>
      <c r="CN15" s="33">
        <v>7500187.1826400002</v>
      </c>
      <c r="CO15" s="33">
        <v>7508367.88796</v>
      </c>
      <c r="CP15" s="33">
        <v>7601669.6452899994</v>
      </c>
      <c r="CQ15" s="24">
        <v>1.2426369981099805E-2</v>
      </c>
      <c r="CR15" s="105">
        <v>6.2518359364651666E-3</v>
      </c>
      <c r="CS15" s="24">
        <v>0.13154695512135528</v>
      </c>
      <c r="CT15" s="105">
        <v>9.1029240434550518E-2</v>
      </c>
      <c r="CU15" s="30"/>
    </row>
    <row r="16" spans="2:99" s="19" customFormat="1" x14ac:dyDescent="0.25">
      <c r="B16" s="35" t="s">
        <v>46</v>
      </c>
      <c r="C16" s="36"/>
      <c r="D16" s="37">
        <v>2246616.9750800002</v>
      </c>
      <c r="E16" s="37">
        <v>2271343.9893499999</v>
      </c>
      <c r="F16" s="37">
        <v>2300906.2760099997</v>
      </c>
      <c r="G16" s="37">
        <v>2361467.0684499997</v>
      </c>
      <c r="H16" s="37">
        <v>2393975.84956</v>
      </c>
      <c r="I16" s="37">
        <v>2422964.26926</v>
      </c>
      <c r="J16" s="37">
        <v>2444388.5999599998</v>
      </c>
      <c r="K16" s="37">
        <v>2493840.3110500001</v>
      </c>
      <c r="L16" s="37">
        <v>2504021.2141</v>
      </c>
      <c r="M16" s="37">
        <v>2523020.2000500001</v>
      </c>
      <c r="N16" s="37">
        <v>2556814.0013299999</v>
      </c>
      <c r="O16" s="37">
        <v>2642432.9353900002</v>
      </c>
      <c r="P16" s="37">
        <v>2650107.8289000001</v>
      </c>
      <c r="Q16" s="37">
        <v>2966311.5486234501</v>
      </c>
      <c r="R16" s="37">
        <v>2948729.7605882999</v>
      </c>
      <c r="S16" s="37">
        <v>3039556.9197827401</v>
      </c>
      <c r="T16" s="37">
        <v>3044842.20689337</v>
      </c>
      <c r="U16" s="37">
        <v>3057850.5020287898</v>
      </c>
      <c r="V16" s="37">
        <v>3085811.5549810701</v>
      </c>
      <c r="W16" s="37">
        <v>3124314.86977759</v>
      </c>
      <c r="X16" s="37">
        <v>3136416.9581800099</v>
      </c>
      <c r="Y16" s="37">
        <v>3181655.7087599998</v>
      </c>
      <c r="Z16" s="37">
        <v>3187436.1125400001</v>
      </c>
      <c r="AA16" s="37">
        <v>3287036.0196699998</v>
      </c>
      <c r="AB16" s="37">
        <v>3356702.7650000001</v>
      </c>
      <c r="AC16" s="37">
        <v>3350454.378</v>
      </c>
      <c r="AD16" s="37">
        <v>3400802.7680000002</v>
      </c>
      <c r="AE16" s="37">
        <v>3462719</v>
      </c>
      <c r="AF16" s="37">
        <v>3598833</v>
      </c>
      <c r="AG16" s="37">
        <v>3668127.1664516903</v>
      </c>
      <c r="AH16" s="37">
        <v>3670240.2655660901</v>
      </c>
      <c r="AI16" s="37">
        <v>3697129</v>
      </c>
      <c r="AJ16" s="37">
        <v>3685435</v>
      </c>
      <c r="AK16" s="37">
        <v>3677185</v>
      </c>
      <c r="AL16" s="37">
        <v>3648057</v>
      </c>
      <c r="AM16" s="37">
        <v>3524353</v>
      </c>
      <c r="AN16" s="37">
        <v>3513258</v>
      </c>
      <c r="AO16" s="37">
        <v>3553209.5530030862</v>
      </c>
      <c r="AP16" s="37">
        <v>3522635.6850111596</v>
      </c>
      <c r="AQ16" s="37">
        <v>3517329.9584667548</v>
      </c>
      <c r="AR16" s="37">
        <v>3553734.79096225</v>
      </c>
      <c r="AS16" s="37">
        <v>3574589.3033777801</v>
      </c>
      <c r="AT16" s="37">
        <v>4035730.8585110698</v>
      </c>
      <c r="AU16" s="37">
        <v>4190133.2593693398</v>
      </c>
      <c r="AV16" s="37">
        <v>4204074.8891293546</v>
      </c>
      <c r="AW16" s="37">
        <v>4339074.7420398695</v>
      </c>
      <c r="AX16" s="37">
        <v>4369217.3459676234</v>
      </c>
      <c r="AY16" s="37">
        <v>4461030.7083124025</v>
      </c>
      <c r="AZ16" s="37">
        <v>4483830.007842388</v>
      </c>
      <c r="BA16" s="37">
        <v>4489084.8504623901</v>
      </c>
      <c r="BB16" s="37">
        <v>5189297.5044860402</v>
      </c>
      <c r="BC16" s="37">
        <v>5265414.8539429018</v>
      </c>
      <c r="BD16" s="37">
        <v>5296374.6907213302</v>
      </c>
      <c r="BE16" s="37">
        <v>5496227.8203121107</v>
      </c>
      <c r="BF16" s="37">
        <v>5539822.5796265798</v>
      </c>
      <c r="BG16" s="37">
        <v>5608130.7853865968</v>
      </c>
      <c r="BH16" s="37">
        <v>5631108.290047328</v>
      </c>
      <c r="BI16" s="37">
        <v>5719089.4618911762</v>
      </c>
      <c r="BJ16" s="37">
        <v>5737427.1163911605</v>
      </c>
      <c r="BK16" s="37">
        <v>5872497.1283989204</v>
      </c>
      <c r="BL16" s="37">
        <v>5872569</v>
      </c>
      <c r="BM16" s="37">
        <v>5926034</v>
      </c>
      <c r="BN16" s="37">
        <v>6025619</v>
      </c>
      <c r="BO16" s="37">
        <v>6025619</v>
      </c>
      <c r="BP16" s="37">
        <v>6329006.8270098306</v>
      </c>
      <c r="BQ16" s="37">
        <v>6401644.7888847906</v>
      </c>
      <c r="BR16" s="37">
        <v>6460382.0178863397</v>
      </c>
      <c r="BS16" s="112">
        <v>6486766.9276036462</v>
      </c>
      <c r="BT16" s="112">
        <v>6502225.4407056402</v>
      </c>
      <c r="BU16" s="112">
        <v>6584461</v>
      </c>
      <c r="BV16" s="111">
        <v>6709579.4857897889</v>
      </c>
      <c r="BW16" s="111">
        <v>6702133.4540942684</v>
      </c>
      <c r="BX16" s="111">
        <v>6731739.2691228902</v>
      </c>
      <c r="BY16" s="111">
        <v>6789495.7412841497</v>
      </c>
      <c r="BZ16" s="110">
        <v>6806666</v>
      </c>
      <c r="CA16" s="110">
        <v>6916280.8378195604</v>
      </c>
      <c r="CB16" s="110">
        <v>6937854.2131651398</v>
      </c>
      <c r="CC16" s="110">
        <v>7019436.4107005103</v>
      </c>
      <c r="CD16" s="110">
        <v>7157331.1191400001</v>
      </c>
      <c r="CE16" s="110">
        <v>7269383.0381400008</v>
      </c>
      <c r="CF16" s="110">
        <v>7267837.1122299992</v>
      </c>
      <c r="CG16" s="110">
        <v>7360290.1828800002</v>
      </c>
      <c r="CH16" s="110">
        <v>7430589.6973700002</v>
      </c>
      <c r="CI16" s="110">
        <v>7571012.0741600003</v>
      </c>
      <c r="CJ16" s="110">
        <v>7618992.8713599993</v>
      </c>
      <c r="CK16" s="108">
        <v>7673268.7814799994</v>
      </c>
      <c r="CL16" s="108">
        <v>7591096.3266199995</v>
      </c>
      <c r="CM16" s="108">
        <v>7584190.5487399995</v>
      </c>
      <c r="CN16" s="108">
        <v>7558849.3390100002</v>
      </c>
      <c r="CO16" s="108">
        <v>7675183.0342899999</v>
      </c>
      <c r="CP16" s="108">
        <v>7742161.5597999999</v>
      </c>
      <c r="CQ16" s="24">
        <v>8.7266356008401935E-3</v>
      </c>
      <c r="CR16" s="105">
        <v>9.9432369483538618E-3</v>
      </c>
      <c r="CS16" s="24">
        <v>8.1710686696617518E-2</v>
      </c>
      <c r="CT16" s="105">
        <v>0.15819187451350225</v>
      </c>
    </row>
    <row r="17" spans="1:98" s="19" customFormat="1" x14ac:dyDescent="0.25">
      <c r="B17" s="38" t="s">
        <v>1</v>
      </c>
      <c r="C17" s="39"/>
      <c r="D17" s="40">
        <v>2.5898696802947575E-2</v>
      </c>
      <c r="E17" s="40">
        <v>2.6429795277258656E-2</v>
      </c>
      <c r="F17" s="40">
        <v>2.6797731644100119E-2</v>
      </c>
      <c r="G17" s="40">
        <v>2.6806465908704186E-2</v>
      </c>
      <c r="H17" s="40">
        <v>2.7145075429641102E-2</v>
      </c>
      <c r="I17" s="40">
        <v>2.748490687953237E-2</v>
      </c>
      <c r="J17" s="40">
        <v>2.7911732694286734E-2</v>
      </c>
      <c r="K17" s="40">
        <v>2.8020467546947224E-2</v>
      </c>
      <c r="L17" s="40">
        <v>2.8577987007496454E-2</v>
      </c>
      <c r="M17" s="40">
        <v>2.9130521824020067E-2</v>
      </c>
      <c r="N17" s="40">
        <v>2.943925155443106E-2</v>
      </c>
      <c r="O17" s="40">
        <v>2.9162372388335359E-2</v>
      </c>
      <c r="P17" s="40">
        <v>3.0005534950648182E-2</v>
      </c>
      <c r="Q17" s="40">
        <v>2.7693173928802717E-2</v>
      </c>
      <c r="R17" s="40">
        <v>2.8737215113988347E-2</v>
      </c>
      <c r="S17" s="40">
        <v>2.4903174784241401E-2</v>
      </c>
      <c r="T17" s="40">
        <v>2.6183037987817768E-2</v>
      </c>
      <c r="U17" s="40">
        <v>2.6098693679449413E-2</v>
      </c>
      <c r="V17" s="40">
        <v>3.098124808550938E-2</v>
      </c>
      <c r="W17" s="40">
        <v>3.0635495015524362E-2</v>
      </c>
      <c r="X17" s="40">
        <v>3.1396613942918337E-2</v>
      </c>
      <c r="Y17" s="40">
        <v>3.2683269601954279E-2</v>
      </c>
      <c r="Z17" s="40">
        <v>3.2631516020290033E-2</v>
      </c>
      <c r="AA17" s="40">
        <v>3.2531207127062547E-2</v>
      </c>
      <c r="AB17" s="40">
        <v>3.3501924588786161E-2</v>
      </c>
      <c r="AC17" s="40">
        <v>3.4495648327255032E-2</v>
      </c>
      <c r="AD17" s="40">
        <v>3.4881340054825551E-2</v>
      </c>
      <c r="AE17" s="40">
        <v>3.510894238025089E-2</v>
      </c>
      <c r="AF17" s="40">
        <v>3.4637279348611064E-2</v>
      </c>
      <c r="AG17" s="40">
        <v>3.479333169723707E-2</v>
      </c>
      <c r="AH17" s="40">
        <v>3.5620269565604504E-2</v>
      </c>
      <c r="AI17" s="40">
        <v>3.6258336782406024E-2</v>
      </c>
      <c r="AJ17" s="40">
        <v>3.7186351958452664E-2</v>
      </c>
      <c r="AK17" s="40">
        <v>3.8117180797267475E-2</v>
      </c>
      <c r="AL17" s="40">
        <v>3.9273842659256687E-2</v>
      </c>
      <c r="AM17" s="40">
        <v>4.1531220195593348E-2</v>
      </c>
      <c r="AN17" s="40">
        <v>4.2527822582343798E-2</v>
      </c>
      <c r="AO17" s="40">
        <v>4.290184339990926E-2</v>
      </c>
      <c r="AP17" s="40">
        <v>4.4088752254693629E-2</v>
      </c>
      <c r="AQ17" s="40">
        <v>4.5040011847241476E-2</v>
      </c>
      <c r="AR17" s="40">
        <v>4.5490935736435846E-2</v>
      </c>
      <c r="AS17" s="40">
        <v>4.6128691196548763E-2</v>
      </c>
      <c r="AT17" s="40">
        <v>4.1670058293244015E-2</v>
      </c>
      <c r="AU17" s="40">
        <v>4.7902625832050572E-2</v>
      </c>
      <c r="AV17" s="40">
        <v>4.8839153715104625E-2</v>
      </c>
      <c r="AW17" s="40">
        <v>4.8295319269260582E-2</v>
      </c>
      <c r="AX17" s="40">
        <v>4.8778085948663466E-2</v>
      </c>
      <c r="AY17" s="40">
        <v>4.8604710267064082E-2</v>
      </c>
      <c r="AZ17" s="40">
        <v>4.7539361690157267E-2</v>
      </c>
      <c r="BA17" s="40">
        <v>4.8047131547933088E-2</v>
      </c>
      <c r="BB17" s="40">
        <v>4.9737800507077157E-2</v>
      </c>
      <c r="BC17" s="40">
        <v>4.9567658254802006E-2</v>
      </c>
      <c r="BD17" s="40">
        <v>4.9733769081984174E-2</v>
      </c>
      <c r="BE17" s="40">
        <v>4.8381664751462133E-2</v>
      </c>
      <c r="BF17" s="40">
        <v>4.8562673494163468E-2</v>
      </c>
      <c r="BG17" s="40">
        <v>4.8438443243486853E-2</v>
      </c>
      <c r="BH17" s="40">
        <v>4.8893666771889763E-2</v>
      </c>
      <c r="BI17" s="40">
        <v>4.8776408917680265E-2</v>
      </c>
      <c r="BJ17" s="40">
        <v>4.9243750581656677E-2</v>
      </c>
      <c r="BK17" s="40">
        <v>4.8726612359879552E-2</v>
      </c>
      <c r="BL17" s="40">
        <v>4.9551676474129128E-2</v>
      </c>
      <c r="BM17" s="40">
        <v>4.9104618562768966E-2</v>
      </c>
      <c r="BN17" s="40">
        <v>4.9883745877394518E-2</v>
      </c>
      <c r="BO17" s="40">
        <v>5.0699024538391819E-2</v>
      </c>
      <c r="BP17" s="40">
        <v>4.9073013837581315E-2</v>
      </c>
      <c r="BQ17" s="40">
        <v>4.9237356084999205E-2</v>
      </c>
      <c r="BR17" s="40">
        <v>4.9616090974581646E-2</v>
      </c>
      <c r="BS17" s="40">
        <v>5.0209515730252972E-2</v>
      </c>
      <c r="BT17" s="40">
        <v>5.0901317085690276E-2</v>
      </c>
      <c r="BU17" s="40">
        <v>5.1060671480930631E-2</v>
      </c>
      <c r="BV17" s="40">
        <v>5.0161005717690423E-2</v>
      </c>
      <c r="BW17" s="40">
        <v>5.0297547485281473E-2</v>
      </c>
      <c r="BX17" s="40">
        <v>5.0144192869784443E-2</v>
      </c>
      <c r="BY17" s="40">
        <v>5.0509736404244054E-2</v>
      </c>
      <c r="BZ17" s="40">
        <v>5.1985803328678096E-2</v>
      </c>
      <c r="CA17" s="40">
        <v>5.1182421347656E-2</v>
      </c>
      <c r="CB17" s="40">
        <v>5.183786902260748E-2</v>
      </c>
      <c r="CC17" s="40">
        <v>5.2044439529802984E-2</v>
      </c>
      <c r="CD17" s="40">
        <v>5.1881850346001374E-2</v>
      </c>
      <c r="CE17" s="40">
        <v>5.1907201087115551E-2</v>
      </c>
      <c r="CF17" s="40">
        <v>5.2722012626729049E-2</v>
      </c>
      <c r="CG17" s="40">
        <v>5.288318564332696E-2</v>
      </c>
      <c r="CH17" s="40">
        <v>5.3240600392728286E-2</v>
      </c>
      <c r="CI17" s="40">
        <v>5.4387160976187614E-2</v>
      </c>
      <c r="CJ17" s="40">
        <v>5.4068322176611665E-2</v>
      </c>
      <c r="CK17" s="40">
        <v>5.4504498879202994E-2</v>
      </c>
      <c r="CL17" s="40">
        <v>5.6733288114097551E-2</v>
      </c>
      <c r="CM17" s="40">
        <v>5.6831986427557303E-2</v>
      </c>
      <c r="CN17" s="40">
        <v>5.7022516920075601E-2</v>
      </c>
      <c r="CO17" s="40">
        <v>5.615821960262507E-2</v>
      </c>
      <c r="CP17" s="40">
        <v>5.8230244326191255E-2</v>
      </c>
      <c r="CQ17" s="109"/>
      <c r="CR17" s="109"/>
      <c r="CS17" s="109"/>
      <c r="CT17" s="109"/>
    </row>
    <row r="18" spans="1:98" s="25" customFormat="1" ht="13.5" customHeight="1" x14ac:dyDescent="0.25">
      <c r="B18" s="41"/>
      <c r="C18" s="41"/>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109"/>
      <c r="CR18" s="109"/>
      <c r="CS18" s="109"/>
      <c r="CT18" s="109"/>
    </row>
    <row r="19" spans="1:98" s="19" customFormat="1" ht="17.25" x14ac:dyDescent="0.25">
      <c r="B19" s="20" t="s">
        <v>30</v>
      </c>
      <c r="C19" s="21"/>
      <c r="D19" s="22">
        <v>3319964</v>
      </c>
      <c r="E19" s="22">
        <v>3330511</v>
      </c>
      <c r="F19" s="22">
        <v>3360087</v>
      </c>
      <c r="G19" s="22">
        <v>3389568</v>
      </c>
      <c r="H19" s="22">
        <v>3416939</v>
      </c>
      <c r="I19" s="22">
        <v>3445187</v>
      </c>
      <c r="J19" s="22">
        <v>3467176</v>
      </c>
      <c r="K19" s="22">
        <v>3497635</v>
      </c>
      <c r="L19" s="22">
        <v>3526226</v>
      </c>
      <c r="M19" s="22">
        <v>3545474</v>
      </c>
      <c r="N19" s="22">
        <v>3576594</v>
      </c>
      <c r="O19" s="22">
        <v>3552939</v>
      </c>
      <c r="P19" s="22">
        <v>3579903</v>
      </c>
      <c r="Q19" s="22">
        <v>4402628</v>
      </c>
      <c r="R19" s="22">
        <v>4422004</v>
      </c>
      <c r="S19" s="22">
        <v>4576102</v>
      </c>
      <c r="T19" s="22">
        <v>4885875</v>
      </c>
      <c r="U19" s="22">
        <v>5193474</v>
      </c>
      <c r="V19" s="22">
        <v>5230904</v>
      </c>
      <c r="W19" s="22">
        <v>5291131</v>
      </c>
      <c r="X19" s="22">
        <v>5342840</v>
      </c>
      <c r="Y19" s="22">
        <v>5417111</v>
      </c>
      <c r="Z19" s="22">
        <v>5402130</v>
      </c>
      <c r="AA19" s="22">
        <v>5432137</v>
      </c>
      <c r="AB19" s="22">
        <v>5447725</v>
      </c>
      <c r="AC19" s="22">
        <v>5297434</v>
      </c>
      <c r="AD19" s="22">
        <v>5333871</v>
      </c>
      <c r="AE19" s="22">
        <v>5657873</v>
      </c>
      <c r="AF19" s="22">
        <v>5909845</v>
      </c>
      <c r="AG19" s="22">
        <v>5995225</v>
      </c>
      <c r="AH19" s="22">
        <v>6053664</v>
      </c>
      <c r="AI19" s="22">
        <v>5988829</v>
      </c>
      <c r="AJ19" s="22">
        <v>6065369</v>
      </c>
      <c r="AK19" s="22">
        <v>6092122</v>
      </c>
      <c r="AL19" s="22">
        <v>6127808</v>
      </c>
      <c r="AM19" s="22">
        <v>6452923</v>
      </c>
      <c r="AN19" s="22">
        <v>6473822</v>
      </c>
      <c r="AO19" s="22">
        <v>6460192</v>
      </c>
      <c r="AP19" s="22">
        <v>6199619</v>
      </c>
      <c r="AQ19" s="22">
        <v>6167285</v>
      </c>
      <c r="AR19" s="22">
        <v>6148319</v>
      </c>
      <c r="AS19" s="22">
        <v>6316079</v>
      </c>
      <c r="AT19" s="22">
        <v>6609406</v>
      </c>
      <c r="AU19" s="22">
        <v>6460100</v>
      </c>
      <c r="AV19" s="22">
        <v>6477458</v>
      </c>
      <c r="AW19" s="22">
        <v>6464435</v>
      </c>
      <c r="AX19" s="22">
        <v>6499021</v>
      </c>
      <c r="AY19" s="22">
        <v>6549695</v>
      </c>
      <c r="AZ19" s="22">
        <v>6562035</v>
      </c>
      <c r="BA19" s="22">
        <v>6563540</v>
      </c>
      <c r="BB19" s="22">
        <v>6694577</v>
      </c>
      <c r="BC19" s="22">
        <v>6719655</v>
      </c>
      <c r="BD19" s="22">
        <v>6713918</v>
      </c>
      <c r="BE19" s="22">
        <v>6935030</v>
      </c>
      <c r="BF19" s="22">
        <v>6957643</v>
      </c>
      <c r="BG19" s="22">
        <v>7008357</v>
      </c>
      <c r="BH19" s="22">
        <v>7052206</v>
      </c>
      <c r="BI19" s="22">
        <v>7097094</v>
      </c>
      <c r="BJ19" s="22">
        <v>7104765</v>
      </c>
      <c r="BK19" s="22">
        <v>7148077</v>
      </c>
      <c r="BL19" s="22">
        <v>7152677</v>
      </c>
      <c r="BM19" s="22">
        <v>7160048</v>
      </c>
      <c r="BN19" s="22">
        <v>7263729</v>
      </c>
      <c r="BO19" s="22">
        <v>7263729</v>
      </c>
      <c r="BP19" s="22">
        <v>7355388</v>
      </c>
      <c r="BQ19" s="22">
        <v>7419015</v>
      </c>
      <c r="BR19" s="22">
        <v>7459820</v>
      </c>
      <c r="BS19" s="22">
        <v>7476581</v>
      </c>
      <c r="BT19" s="22">
        <v>7680872</v>
      </c>
      <c r="BU19" s="22">
        <v>7914682</v>
      </c>
      <c r="BV19" s="22">
        <v>7947300</v>
      </c>
      <c r="BW19" s="22">
        <v>7752593</v>
      </c>
      <c r="BX19" s="22">
        <v>7612863</v>
      </c>
      <c r="BY19" s="22">
        <v>7957298</v>
      </c>
      <c r="BZ19" s="22">
        <v>8029703</v>
      </c>
      <c r="CA19" s="22">
        <v>8081676</v>
      </c>
      <c r="CB19" s="22">
        <v>8088272</v>
      </c>
      <c r="CC19" s="22">
        <v>8141352</v>
      </c>
      <c r="CD19" s="22">
        <v>8201908</v>
      </c>
      <c r="CE19" s="22">
        <v>8259781</v>
      </c>
      <c r="CF19" s="22">
        <v>8293224</v>
      </c>
      <c r="CG19" s="22">
        <v>8707086</v>
      </c>
      <c r="CH19" s="22">
        <v>8899800</v>
      </c>
      <c r="CI19" s="22">
        <v>8958614</v>
      </c>
      <c r="CJ19" s="22">
        <v>9020770</v>
      </c>
      <c r="CK19" s="108">
        <v>9035959</v>
      </c>
      <c r="CL19" s="108">
        <v>9063505</v>
      </c>
      <c r="CM19" s="108">
        <v>9063669</v>
      </c>
      <c r="CN19" s="108">
        <v>9094806</v>
      </c>
      <c r="CO19" s="108">
        <v>9125164</v>
      </c>
      <c r="CP19" s="108">
        <v>9148429</v>
      </c>
      <c r="CQ19" s="24">
        <v>2.5495432191684486E-3</v>
      </c>
      <c r="CR19" s="105">
        <v>9.0115859586574754E-3</v>
      </c>
      <c r="CS19" s="24">
        <v>0.11540253804358702</v>
      </c>
      <c r="CT19" s="105">
        <v>0.1220931282656248</v>
      </c>
    </row>
    <row r="20" spans="1:98" s="25" customFormat="1" ht="15" customHeight="1" x14ac:dyDescent="0.25">
      <c r="B20" s="135" t="s">
        <v>2</v>
      </c>
      <c r="C20" s="136"/>
      <c r="D20" s="43">
        <v>3305716</v>
      </c>
      <c r="E20" s="43">
        <v>3315890</v>
      </c>
      <c r="F20" s="43">
        <v>3345183</v>
      </c>
      <c r="G20" s="43">
        <v>3374322</v>
      </c>
      <c r="H20" s="43">
        <v>3401290</v>
      </c>
      <c r="I20" s="43">
        <v>3429229</v>
      </c>
      <c r="J20" s="43">
        <v>3450994</v>
      </c>
      <c r="K20" s="43">
        <v>3480954</v>
      </c>
      <c r="L20" s="43">
        <v>3509331</v>
      </c>
      <c r="M20" s="43">
        <v>3528358</v>
      </c>
      <c r="N20" s="43">
        <v>3559167</v>
      </c>
      <c r="O20" s="43">
        <v>3535014</v>
      </c>
      <c r="P20" s="43">
        <v>3561657</v>
      </c>
      <c r="Q20" s="43">
        <v>4310903</v>
      </c>
      <c r="R20" s="43">
        <v>4325744</v>
      </c>
      <c r="S20" s="43">
        <v>4468133</v>
      </c>
      <c r="T20" s="43">
        <v>4725994</v>
      </c>
      <c r="U20" s="43">
        <v>5015207</v>
      </c>
      <c r="V20" s="43">
        <v>5048856</v>
      </c>
      <c r="W20" s="43">
        <v>5105527</v>
      </c>
      <c r="X20" s="43">
        <v>5157061</v>
      </c>
      <c r="Y20" s="43">
        <v>5228543</v>
      </c>
      <c r="Z20" s="43">
        <v>5215174</v>
      </c>
      <c r="AA20" s="43">
        <v>5239732</v>
      </c>
      <c r="AB20" s="43">
        <v>5287309</v>
      </c>
      <c r="AC20" s="43">
        <v>5139848</v>
      </c>
      <c r="AD20" s="43">
        <v>5175422</v>
      </c>
      <c r="AE20" s="43">
        <v>5489120</v>
      </c>
      <c r="AF20" s="43">
        <v>5733158</v>
      </c>
      <c r="AG20" s="43">
        <v>5814177</v>
      </c>
      <c r="AH20" s="43">
        <v>5872710</v>
      </c>
      <c r="AI20" s="43">
        <v>5812296</v>
      </c>
      <c r="AJ20" s="43">
        <v>5889229</v>
      </c>
      <c r="AK20" s="43">
        <v>5915672</v>
      </c>
      <c r="AL20" s="43">
        <v>5951794</v>
      </c>
      <c r="AM20" s="43">
        <v>6226339</v>
      </c>
      <c r="AN20" s="43">
        <v>6247887</v>
      </c>
      <c r="AO20" s="43">
        <v>6231866</v>
      </c>
      <c r="AP20" s="43">
        <v>5976465</v>
      </c>
      <c r="AQ20" s="43">
        <v>5944074</v>
      </c>
      <c r="AR20" s="43">
        <v>5932402</v>
      </c>
      <c r="AS20" s="43">
        <v>6091674</v>
      </c>
      <c r="AT20" s="43">
        <v>6380502</v>
      </c>
      <c r="AU20" s="43">
        <v>6230945</v>
      </c>
      <c r="AV20" s="43">
        <v>6247583</v>
      </c>
      <c r="AW20" s="43">
        <v>6235884</v>
      </c>
      <c r="AX20" s="43">
        <v>6262763</v>
      </c>
      <c r="AY20" s="43">
        <v>6307824</v>
      </c>
      <c r="AZ20" s="43">
        <v>6319266</v>
      </c>
      <c r="BA20" s="43">
        <v>6320667</v>
      </c>
      <c r="BB20" s="43">
        <v>6584640</v>
      </c>
      <c r="BC20" s="43">
        <v>6610757</v>
      </c>
      <c r="BD20" s="43">
        <v>6604748</v>
      </c>
      <c r="BE20" s="43">
        <v>6820096</v>
      </c>
      <c r="BF20" s="43">
        <v>6842186</v>
      </c>
      <c r="BG20" s="43">
        <v>6893004</v>
      </c>
      <c r="BH20" s="43">
        <v>6936007</v>
      </c>
      <c r="BI20" s="43">
        <v>6979366</v>
      </c>
      <c r="BJ20" s="43">
        <v>6985962</v>
      </c>
      <c r="BK20" s="43">
        <v>7026725</v>
      </c>
      <c r="BL20" s="43">
        <v>7031239</v>
      </c>
      <c r="BM20" s="43">
        <v>7036839</v>
      </c>
      <c r="BN20" s="43">
        <v>7137437</v>
      </c>
      <c r="BO20" s="43">
        <v>7137437</v>
      </c>
      <c r="BP20" s="43">
        <v>7231475</v>
      </c>
      <c r="BQ20" s="43">
        <v>7293908</v>
      </c>
      <c r="BR20" s="43">
        <v>7334137</v>
      </c>
      <c r="BS20" s="43">
        <v>7350788</v>
      </c>
      <c r="BT20" s="43">
        <v>7545154</v>
      </c>
      <c r="BU20" s="43">
        <v>7766438</v>
      </c>
      <c r="BV20" s="43">
        <v>7797742</v>
      </c>
      <c r="BW20" s="43">
        <v>7609711</v>
      </c>
      <c r="BX20" s="43">
        <v>7485161</v>
      </c>
      <c r="BY20" s="43">
        <v>7807989</v>
      </c>
      <c r="BZ20" s="43">
        <v>7877110</v>
      </c>
      <c r="CA20" s="43">
        <v>7927663</v>
      </c>
      <c r="CB20" s="43">
        <v>7933764</v>
      </c>
      <c r="CC20" s="43">
        <v>7985483</v>
      </c>
      <c r="CD20" s="43">
        <v>8046800</v>
      </c>
      <c r="CE20" s="43">
        <v>8103189</v>
      </c>
      <c r="CF20" s="43">
        <v>8136038</v>
      </c>
      <c r="CG20" s="43">
        <v>8550647</v>
      </c>
      <c r="CH20" s="43">
        <v>8742465</v>
      </c>
      <c r="CI20" s="43">
        <v>8800171</v>
      </c>
      <c r="CJ20" s="43">
        <v>8861343</v>
      </c>
      <c r="CK20" s="107">
        <v>8875444</v>
      </c>
      <c r="CL20" s="107">
        <v>8903507</v>
      </c>
      <c r="CM20" s="107">
        <v>8903908</v>
      </c>
      <c r="CN20" s="107">
        <v>8934395</v>
      </c>
      <c r="CO20" s="107">
        <v>8968552</v>
      </c>
      <c r="CP20" s="107">
        <v>8992099</v>
      </c>
      <c r="CQ20" s="24">
        <v>2.6255074397740774E-3</v>
      </c>
      <c r="CR20" s="105">
        <v>9.1742147587472456E-3</v>
      </c>
      <c r="CS20" s="24">
        <v>0.11747514539941339</v>
      </c>
      <c r="CT20" s="105">
        <v>0.12256114256949413</v>
      </c>
    </row>
    <row r="21" spans="1:98" s="25" customFormat="1" ht="15" customHeight="1" x14ac:dyDescent="0.25">
      <c r="B21" s="135" t="s">
        <v>3</v>
      </c>
      <c r="C21" s="136"/>
      <c r="D21" s="43">
        <v>14248</v>
      </c>
      <c r="E21" s="43">
        <v>14621</v>
      </c>
      <c r="F21" s="43">
        <v>14904</v>
      </c>
      <c r="G21" s="43">
        <v>15246</v>
      </c>
      <c r="H21" s="43">
        <v>15649</v>
      </c>
      <c r="I21" s="43">
        <v>15958</v>
      </c>
      <c r="J21" s="43">
        <v>16182</v>
      </c>
      <c r="K21" s="43">
        <v>16681</v>
      </c>
      <c r="L21" s="43">
        <v>16895</v>
      </c>
      <c r="M21" s="43">
        <v>17116</v>
      </c>
      <c r="N21" s="43">
        <v>17427</v>
      </c>
      <c r="O21" s="43">
        <v>17925</v>
      </c>
      <c r="P21" s="43">
        <v>18246</v>
      </c>
      <c r="Q21" s="43">
        <v>91725</v>
      </c>
      <c r="R21" s="43">
        <v>96260</v>
      </c>
      <c r="S21" s="43">
        <v>107969</v>
      </c>
      <c r="T21" s="43">
        <v>159881</v>
      </c>
      <c r="U21" s="43">
        <v>178267</v>
      </c>
      <c r="V21" s="43">
        <v>182048</v>
      </c>
      <c r="W21" s="43">
        <v>185604</v>
      </c>
      <c r="X21" s="43">
        <v>185779</v>
      </c>
      <c r="Y21" s="43">
        <v>188568</v>
      </c>
      <c r="Z21" s="43">
        <v>186956</v>
      </c>
      <c r="AA21" s="43">
        <v>192405</v>
      </c>
      <c r="AB21" s="43">
        <v>160416</v>
      </c>
      <c r="AC21" s="43">
        <v>157586</v>
      </c>
      <c r="AD21" s="43">
        <v>158449</v>
      </c>
      <c r="AE21" s="43">
        <v>168753</v>
      </c>
      <c r="AF21" s="43">
        <v>176687</v>
      </c>
      <c r="AG21" s="43">
        <v>181048</v>
      </c>
      <c r="AH21" s="43">
        <v>180954</v>
      </c>
      <c r="AI21" s="43">
        <v>176533</v>
      </c>
      <c r="AJ21" s="43">
        <v>176140</v>
      </c>
      <c r="AK21" s="43">
        <v>176450</v>
      </c>
      <c r="AL21" s="43">
        <v>176014</v>
      </c>
      <c r="AM21" s="43">
        <v>226584</v>
      </c>
      <c r="AN21" s="43">
        <v>225935</v>
      </c>
      <c r="AO21" s="43">
        <v>228326</v>
      </c>
      <c r="AP21" s="43">
        <v>223154</v>
      </c>
      <c r="AQ21" s="43">
        <v>223211</v>
      </c>
      <c r="AR21" s="43">
        <v>215917</v>
      </c>
      <c r="AS21" s="43">
        <v>224405</v>
      </c>
      <c r="AT21" s="43">
        <v>228904</v>
      </c>
      <c r="AU21" s="43">
        <v>229155</v>
      </c>
      <c r="AV21" s="43">
        <v>229875</v>
      </c>
      <c r="AW21" s="43">
        <v>228551</v>
      </c>
      <c r="AX21" s="43">
        <v>236258</v>
      </c>
      <c r="AY21" s="43">
        <v>241871</v>
      </c>
      <c r="AZ21" s="43">
        <v>242769</v>
      </c>
      <c r="BA21" s="43">
        <v>242873</v>
      </c>
      <c r="BB21" s="43">
        <v>109937</v>
      </c>
      <c r="BC21" s="43">
        <v>108898</v>
      </c>
      <c r="BD21" s="43">
        <v>109170</v>
      </c>
      <c r="BE21" s="43">
        <v>114934</v>
      </c>
      <c r="BF21" s="43">
        <v>115457</v>
      </c>
      <c r="BG21" s="43">
        <v>115353</v>
      </c>
      <c r="BH21" s="43">
        <v>116199</v>
      </c>
      <c r="BI21" s="43">
        <v>117728</v>
      </c>
      <c r="BJ21" s="43">
        <v>118803</v>
      </c>
      <c r="BK21" s="43">
        <v>121352</v>
      </c>
      <c r="BL21" s="43">
        <v>121438</v>
      </c>
      <c r="BM21" s="43">
        <v>123209</v>
      </c>
      <c r="BN21" s="43">
        <v>126292</v>
      </c>
      <c r="BO21" s="43">
        <v>126292</v>
      </c>
      <c r="BP21" s="43">
        <v>123913</v>
      </c>
      <c r="BQ21" s="43">
        <v>125107</v>
      </c>
      <c r="BR21" s="43">
        <v>125683</v>
      </c>
      <c r="BS21" s="43">
        <v>125793</v>
      </c>
      <c r="BT21" s="43">
        <v>135718</v>
      </c>
      <c r="BU21" s="43">
        <v>148244</v>
      </c>
      <c r="BV21" s="43">
        <v>149558</v>
      </c>
      <c r="BW21" s="43">
        <v>142882</v>
      </c>
      <c r="BX21" s="43">
        <v>127702</v>
      </c>
      <c r="BY21" s="43">
        <v>149309</v>
      </c>
      <c r="BZ21" s="43">
        <v>152593</v>
      </c>
      <c r="CA21" s="43">
        <v>154013</v>
      </c>
      <c r="CB21" s="43">
        <v>154508</v>
      </c>
      <c r="CC21" s="43">
        <v>155869</v>
      </c>
      <c r="CD21" s="43">
        <v>155108</v>
      </c>
      <c r="CE21" s="43">
        <v>156592</v>
      </c>
      <c r="CF21" s="43">
        <v>157186</v>
      </c>
      <c r="CG21" s="43">
        <v>156717</v>
      </c>
      <c r="CH21" s="43">
        <v>158070</v>
      </c>
      <c r="CI21" s="43">
        <v>158721</v>
      </c>
      <c r="CJ21" s="43">
        <v>159705</v>
      </c>
      <c r="CK21" s="107">
        <v>160515</v>
      </c>
      <c r="CL21" s="106">
        <v>159998</v>
      </c>
      <c r="CM21" s="106">
        <v>159761</v>
      </c>
      <c r="CN21" s="106">
        <v>160411</v>
      </c>
      <c r="CO21" s="106">
        <v>156613</v>
      </c>
      <c r="CP21" s="106">
        <v>156330</v>
      </c>
      <c r="CQ21" s="24">
        <v>-1.8070019730163089E-3</v>
      </c>
      <c r="CR21" s="105">
        <v>2.2719862966935622E-4</v>
      </c>
      <c r="CS21" s="24">
        <v>7.8783815148155689E-3</v>
      </c>
      <c r="CT21" s="105">
        <v>9.8594404343365083E-2</v>
      </c>
    </row>
    <row r="22" spans="1:98"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104"/>
      <c r="CR22" s="104"/>
    </row>
    <row r="23" spans="1:98" s="102" customFormat="1" ht="15" customHeight="1" x14ac:dyDescent="0.25">
      <c r="A23" s="15"/>
      <c r="B23" s="5" t="s">
        <v>7</v>
      </c>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03"/>
      <c r="CR23" s="103"/>
    </row>
    <row r="24" spans="1:98" s="102" customFormat="1" ht="15" customHeight="1" x14ac:dyDescent="0.25">
      <c r="A24" s="15"/>
      <c r="B24" s="8" t="s">
        <v>83</v>
      </c>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row>
    <row r="25" spans="1:98" s="94" customFormat="1" ht="15" customHeight="1" x14ac:dyDescent="0.25">
      <c r="A25" s="15"/>
      <c r="B25" s="10" t="s">
        <v>82</v>
      </c>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1"/>
      <c r="CE25" s="101"/>
      <c r="CF25" s="101"/>
      <c r="CG25" s="101"/>
      <c r="CH25" s="101"/>
      <c r="CI25" s="101"/>
      <c r="CJ25" s="101"/>
      <c r="CK25" s="101"/>
      <c r="CL25" s="101"/>
      <c r="CM25" s="101"/>
      <c r="CN25" s="101"/>
      <c r="CO25" s="101"/>
      <c r="CP25" s="101"/>
      <c r="CQ25" s="100"/>
      <c r="CR25" s="100"/>
    </row>
    <row r="26" spans="1:98" s="94" customFormat="1" ht="15" customHeight="1" x14ac:dyDescent="0.25">
      <c r="A26" s="15"/>
      <c r="B26" s="11" t="s">
        <v>81</v>
      </c>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1"/>
      <c r="CE26" s="101"/>
      <c r="CF26" s="101"/>
      <c r="CG26" s="101"/>
      <c r="CH26" s="101"/>
      <c r="CI26" s="101"/>
      <c r="CJ26" s="101"/>
      <c r="CK26" s="101"/>
      <c r="CL26" s="101"/>
      <c r="CM26" s="101"/>
      <c r="CN26" s="101"/>
      <c r="CO26" s="101"/>
      <c r="CP26" s="101"/>
      <c r="CQ26" s="100"/>
      <c r="CR26" s="100"/>
    </row>
    <row r="27" spans="1:98" s="94" customFormat="1" ht="15" customHeight="1" x14ac:dyDescent="0.25">
      <c r="A27" s="1"/>
      <c r="B27" s="11" t="s">
        <v>80</v>
      </c>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9"/>
      <c r="CE27" s="99"/>
      <c r="CF27" s="99"/>
      <c r="CG27" s="99"/>
      <c r="CH27" s="99"/>
      <c r="CI27" s="99"/>
      <c r="CJ27" s="99"/>
      <c r="CK27" s="99"/>
      <c r="CL27" s="99"/>
      <c r="CM27" s="99"/>
      <c r="CN27" s="99"/>
      <c r="CO27" s="99"/>
      <c r="CP27" s="99"/>
      <c r="CQ27" s="98"/>
      <c r="CR27" s="98"/>
    </row>
    <row r="28" spans="1:98" s="94" customFormat="1" ht="15" customHeight="1" x14ac:dyDescent="0.25">
      <c r="A28" s="1"/>
      <c r="B28" s="11" t="s">
        <v>79</v>
      </c>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row>
    <row r="29" spans="1:98" s="94" customFormat="1" ht="15" customHeight="1" x14ac:dyDescent="0.25">
      <c r="A29" s="1"/>
      <c r="B29" s="11" t="s">
        <v>78</v>
      </c>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row>
    <row r="30" spans="1:98" s="94" customFormat="1" ht="15" customHeight="1" x14ac:dyDescent="0.25">
      <c r="A30" s="1"/>
      <c r="B30" s="8" t="s">
        <v>77</v>
      </c>
      <c r="D30" s="95"/>
      <c r="E30" s="95"/>
      <c r="F30" s="95"/>
      <c r="G30" s="95"/>
      <c r="H30" s="95"/>
      <c r="I30" s="95"/>
      <c r="J30" s="95"/>
      <c r="K30" s="95"/>
      <c r="L30" s="95"/>
      <c r="M30" s="95"/>
      <c r="N30" s="95"/>
      <c r="O30" s="95"/>
    </row>
    <row r="31" spans="1:98" s="94" customFormat="1" ht="15" customHeight="1" x14ac:dyDescent="0.25">
      <c r="A31" s="1"/>
      <c r="B31" s="11" t="s">
        <v>76</v>
      </c>
      <c r="D31" s="95"/>
      <c r="E31" s="95"/>
      <c r="F31" s="95"/>
      <c r="G31" s="95"/>
      <c r="H31" s="95"/>
      <c r="I31" s="95"/>
      <c r="J31" s="95"/>
      <c r="K31" s="95"/>
      <c r="L31" s="95"/>
      <c r="M31" s="95"/>
      <c r="N31" s="95"/>
      <c r="O31" s="95"/>
    </row>
    <row r="32" spans="1:98" s="94" customFormat="1" ht="15" customHeight="1" x14ac:dyDescent="0.25">
      <c r="A32" s="1"/>
      <c r="B32" s="11" t="s">
        <v>75</v>
      </c>
      <c r="D32" s="95"/>
      <c r="E32" s="95"/>
      <c r="F32" s="95"/>
      <c r="G32" s="95"/>
      <c r="H32" s="95"/>
      <c r="I32" s="95"/>
      <c r="J32" s="95"/>
      <c r="K32" s="95"/>
      <c r="L32" s="95"/>
      <c r="M32" s="95"/>
      <c r="N32" s="95"/>
      <c r="O32" s="95"/>
    </row>
    <row r="33" spans="1:17" s="94" customFormat="1" ht="30.6" customHeight="1" x14ac:dyDescent="0.25">
      <c r="A33" s="1"/>
      <c r="B33" s="140" t="s">
        <v>74</v>
      </c>
      <c r="C33" s="140"/>
      <c r="D33" s="140"/>
      <c r="E33" s="140"/>
      <c r="F33" s="140"/>
      <c r="G33" s="140"/>
      <c r="H33" s="140"/>
      <c r="I33" s="140"/>
      <c r="J33" s="140"/>
      <c r="K33" s="140"/>
      <c r="L33" s="140"/>
      <c r="M33" s="140"/>
      <c r="N33" s="140"/>
      <c r="O33" s="140"/>
      <c r="P33" s="140"/>
      <c r="Q33" s="140"/>
    </row>
    <row r="34" spans="1:17" s="96" customFormat="1" ht="56.45" customHeight="1" x14ac:dyDescent="0.25">
      <c r="A34" s="97"/>
      <c r="B34" s="141" t="s">
        <v>96</v>
      </c>
      <c r="C34" s="141"/>
      <c r="D34" s="141"/>
      <c r="E34" s="141"/>
      <c r="F34" s="141"/>
      <c r="G34" s="141"/>
      <c r="H34" s="141"/>
      <c r="I34" s="141"/>
      <c r="J34" s="141"/>
      <c r="K34" s="141"/>
      <c r="L34" s="141"/>
      <c r="M34" s="141"/>
      <c r="N34" s="141"/>
      <c r="O34" s="141"/>
      <c r="P34" s="141"/>
      <c r="Q34" s="141"/>
    </row>
    <row r="35" spans="1:17" s="94" customFormat="1" ht="15" customHeight="1" x14ac:dyDescent="0.25">
      <c r="A35" s="1"/>
      <c r="B35" s="8" t="s">
        <v>73</v>
      </c>
      <c r="D35" s="95"/>
      <c r="E35" s="95"/>
      <c r="F35" s="95"/>
      <c r="G35" s="95"/>
      <c r="H35" s="95"/>
      <c r="I35" s="95"/>
      <c r="J35" s="95"/>
      <c r="K35" s="95"/>
      <c r="L35" s="95"/>
      <c r="M35" s="95"/>
      <c r="N35" s="95"/>
      <c r="O35" s="95"/>
    </row>
    <row r="36" spans="1:17" s="94" customFormat="1" ht="15" customHeight="1" x14ac:dyDescent="0.25">
      <c r="A36" s="1"/>
      <c r="B36" s="65"/>
      <c r="C36" s="69"/>
      <c r="D36" s="95"/>
      <c r="E36" s="95"/>
      <c r="F36" s="95"/>
      <c r="G36" s="95"/>
      <c r="H36" s="95"/>
      <c r="I36" s="95"/>
      <c r="J36" s="95"/>
      <c r="K36" s="95"/>
      <c r="L36" s="95"/>
      <c r="M36" s="95"/>
      <c r="N36" s="95"/>
      <c r="O36" s="95"/>
    </row>
    <row r="37" spans="1:17" s="75" customFormat="1" x14ac:dyDescent="0.25"/>
    <row r="38" spans="1:17" s="75" customFormat="1" x14ac:dyDescent="0.25"/>
    <row r="39" spans="1:17" s="75" customFormat="1" x14ac:dyDescent="0.25"/>
    <row r="40" spans="1:17" s="75" customFormat="1" x14ac:dyDescent="0.25"/>
    <row r="41" spans="1:17" s="75" customFormat="1" x14ac:dyDescent="0.25"/>
    <row r="42" spans="1:17" s="75" customFormat="1" x14ac:dyDescent="0.25"/>
    <row r="43" spans="1:17" s="75" customFormat="1" x14ac:dyDescent="0.25"/>
    <row r="44" spans="1:17" s="75" customFormat="1" x14ac:dyDescent="0.25"/>
    <row r="45" spans="1:17" s="75" customFormat="1" x14ac:dyDescent="0.25"/>
    <row r="46" spans="1:17" s="75" customFormat="1" x14ac:dyDescent="0.25"/>
    <row r="47" spans="1:17" s="75" customFormat="1" x14ac:dyDescent="0.25"/>
    <row r="48" spans="1:17" s="75" customFormat="1" x14ac:dyDescent="0.25"/>
    <row r="49" spans="4:98" s="75" customFormat="1" x14ac:dyDescent="0.25"/>
    <row r="50" spans="4:98" s="75" customFormat="1" x14ac:dyDescent="0.25"/>
    <row r="51" spans="4:98" s="75" customFormat="1" x14ac:dyDescent="0.25">
      <c r="D51" s="82"/>
      <c r="E51" s="82"/>
      <c r="F51" s="82"/>
      <c r="G51" s="82"/>
      <c r="H51" s="82"/>
      <c r="I51" s="82"/>
      <c r="J51" s="82"/>
      <c r="K51" s="82"/>
      <c r="L51" s="82"/>
      <c r="M51" s="82"/>
      <c r="N51" s="82"/>
      <c r="O51" s="82"/>
      <c r="CS51" s="82"/>
      <c r="CT51" s="82"/>
    </row>
    <row r="52" spans="4:98" s="75" customFormat="1" x14ac:dyDescent="0.25">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CQ52" s="82"/>
      <c r="CR52" s="82"/>
      <c r="CS52" s="82"/>
      <c r="CT52" s="82"/>
    </row>
    <row r="53" spans="4:98" s="75" customFormat="1" x14ac:dyDescent="0.25">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82"/>
      <c r="BB53" s="82"/>
      <c r="BC53" s="82"/>
      <c r="BD53" s="82"/>
      <c r="BE53" s="82"/>
      <c r="BF53" s="82"/>
      <c r="BG53" s="82"/>
      <c r="BH53" s="82"/>
      <c r="BI53" s="82"/>
      <c r="BJ53" s="82"/>
      <c r="BK53" s="82"/>
      <c r="BL53" s="82"/>
      <c r="BM53" s="82"/>
      <c r="BN53" s="82"/>
      <c r="BO53" s="82"/>
      <c r="BP53" s="82"/>
      <c r="BQ53" s="82"/>
      <c r="BR53" s="82"/>
      <c r="BS53" s="82"/>
      <c r="BT53" s="82"/>
      <c r="BU53" s="82"/>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row>
    <row r="54" spans="4:98" s="75" customFormat="1" x14ac:dyDescent="0.25">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2"/>
      <c r="BS54" s="82"/>
      <c r="BT54" s="82"/>
      <c r="BU54" s="82"/>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row>
    <row r="55" spans="4:98" s="75" customFormat="1" x14ac:dyDescent="0.25">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82"/>
      <c r="BB55" s="82"/>
      <c r="BC55" s="82"/>
      <c r="BD55" s="82"/>
      <c r="BE55" s="82"/>
      <c r="BF55" s="82"/>
      <c r="BG55" s="82"/>
      <c r="BH55" s="82"/>
      <c r="BI55" s="82"/>
      <c r="BJ55" s="82"/>
      <c r="BK55" s="82"/>
      <c r="BL55" s="82"/>
      <c r="BM55" s="82"/>
      <c r="BN55" s="82"/>
      <c r="BO55" s="82"/>
      <c r="BP55" s="82"/>
      <c r="BQ55" s="82"/>
      <c r="BR55" s="82"/>
      <c r="BS55" s="82"/>
      <c r="BT55" s="82"/>
      <c r="BU55" s="82"/>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row>
    <row r="56" spans="4:98" s="75" customFormat="1" x14ac:dyDescent="0.25">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row>
    <row r="57" spans="4:98" s="75" customFormat="1" x14ac:dyDescent="0.25">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row>
    <row r="58" spans="4:98" s="75" customFormat="1" x14ac:dyDescent="0.25">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2"/>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row>
    <row r="59" spans="4:98" s="75" customFormat="1" x14ac:dyDescent="0.25">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row>
    <row r="60" spans="4:98" s="75" customFormat="1" x14ac:dyDescent="0.25">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row>
    <row r="61" spans="4:98" s="75" customFormat="1" x14ac:dyDescent="0.25">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row>
    <row r="62" spans="4:98" s="75" customFormat="1" x14ac:dyDescent="0.25">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c r="CN62" s="82"/>
      <c r="CO62" s="82"/>
      <c r="CP62" s="82"/>
      <c r="CQ62" s="82"/>
      <c r="CR62" s="82"/>
    </row>
    <row r="63" spans="4:98" s="75" customFormat="1" x14ac:dyDescent="0.25">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c r="CN63" s="82"/>
      <c r="CO63" s="82"/>
      <c r="CP63" s="82"/>
    </row>
    <row r="64" spans="4:98" s="75" customFormat="1" x14ac:dyDescent="0.25"/>
    <row r="65" s="75" customFormat="1" x14ac:dyDescent="0.25"/>
    <row r="66" s="75" customFormat="1" x14ac:dyDescent="0.25"/>
    <row r="67" s="75" customFormat="1" x14ac:dyDescent="0.25"/>
    <row r="68" s="75" customFormat="1" x14ac:dyDescent="0.25"/>
    <row r="69" s="75" customFormat="1" x14ac:dyDescent="0.25"/>
    <row r="70" s="75" customFormat="1" x14ac:dyDescent="0.25"/>
    <row r="71" s="75" customFormat="1" x14ac:dyDescent="0.25"/>
    <row r="72" s="75" customFormat="1" x14ac:dyDescent="0.25"/>
    <row r="73" s="75" customFormat="1" x14ac:dyDescent="0.25"/>
    <row r="74" s="75" customFormat="1" x14ac:dyDescent="0.25"/>
    <row r="75" s="75" customFormat="1" x14ac:dyDescent="0.25"/>
    <row r="76" s="75" customFormat="1" x14ac:dyDescent="0.25"/>
    <row r="77" s="75" customFormat="1" x14ac:dyDescent="0.25"/>
    <row r="78" s="75" customFormat="1" x14ac:dyDescent="0.25"/>
    <row r="79" s="75" customFormat="1" x14ac:dyDescent="0.25"/>
    <row r="80" s="75" customFormat="1" x14ac:dyDescent="0.25"/>
    <row r="81" s="75" customFormat="1" x14ac:dyDescent="0.25"/>
    <row r="82" s="75" customFormat="1" x14ac:dyDescent="0.25"/>
    <row r="83" s="75" customFormat="1" x14ac:dyDescent="0.25"/>
    <row r="84" s="75" customFormat="1" x14ac:dyDescent="0.25"/>
    <row r="85" s="75" customFormat="1" x14ac:dyDescent="0.25"/>
    <row r="86" s="75" customFormat="1" x14ac:dyDescent="0.25"/>
    <row r="87" s="75" customFormat="1" x14ac:dyDescent="0.25"/>
    <row r="88" s="75" customFormat="1" x14ac:dyDescent="0.25"/>
    <row r="89" s="75" customFormat="1" x14ac:dyDescent="0.25"/>
    <row r="90" s="75" customFormat="1" x14ac:dyDescent="0.25"/>
    <row r="91" s="75" customFormat="1" x14ac:dyDescent="0.25"/>
    <row r="92" s="75" customFormat="1" x14ac:dyDescent="0.25"/>
    <row r="93" s="75" customFormat="1" x14ac:dyDescent="0.25"/>
    <row r="94" s="75"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sheetData>
  <mergeCells count="21">
    <mergeCell ref="CT9:CT10"/>
    <mergeCell ref="BL9:BW9"/>
    <mergeCell ref="BX9:CI9"/>
    <mergeCell ref="CJ9:CP9"/>
    <mergeCell ref="D3:K3"/>
    <mergeCell ref="D4:K4"/>
    <mergeCell ref="D5:K5"/>
    <mergeCell ref="D6:K6"/>
    <mergeCell ref="D7:E7"/>
    <mergeCell ref="B33:Q33"/>
    <mergeCell ref="B34:Q34"/>
    <mergeCell ref="CQ9:CQ10"/>
    <mergeCell ref="CR9:CR10"/>
    <mergeCell ref="CS9:CS10"/>
    <mergeCell ref="B20:C20"/>
    <mergeCell ref="B21:C21"/>
    <mergeCell ref="P9:AA9"/>
    <mergeCell ref="AB9:AM9"/>
    <mergeCell ref="AN9:AY9"/>
    <mergeCell ref="AZ9:BK9"/>
    <mergeCell ref="D9:O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8" id="{7887DEFB-043B-436E-A51A-03AA6D9C92B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CQ11:CT11 CS13:CS16 CS19:CS21</xm:sqref>
        </x14:conditionalFormatting>
        <x14:conditionalFormatting xmlns:xm="http://schemas.microsoft.com/office/excel/2006/main">
          <x14:cfRule type="iconSet" priority="7" id="{9C50BA6E-6094-4475-A664-30DD06304BE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CQ17:CR18 CR20:CR21 CR13:CR16</xm:sqref>
        </x14:conditionalFormatting>
        <x14:conditionalFormatting xmlns:xm="http://schemas.microsoft.com/office/excel/2006/main">
          <x14:cfRule type="iconSet" priority="6" id="{E8206DA6-A3B3-4EA9-819A-409B2A1D3FC7}">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CT20:CT21 CT13:CT18</xm:sqref>
        </x14:conditionalFormatting>
        <x14:conditionalFormatting xmlns:xm="http://schemas.microsoft.com/office/excel/2006/main">
          <x14:cfRule type="iconSet" priority="5" id="{BF89DB27-7928-4331-ACB4-CA0BAAB6250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CR19</xm:sqref>
        </x14:conditionalFormatting>
        <x14:conditionalFormatting xmlns:xm="http://schemas.microsoft.com/office/excel/2006/main">
          <x14:cfRule type="iconSet" priority="4" id="{A0465526-E774-4F16-A8A8-512701E55FB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CT19</xm:sqref>
        </x14:conditionalFormatting>
        <x14:conditionalFormatting xmlns:xm="http://schemas.microsoft.com/office/excel/2006/main">
          <x14:cfRule type="iconSet" priority="3" id="{2E416B75-F8E3-4A2A-BC24-36353E384C43}">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CQ13:CQ16</xm:sqref>
        </x14:conditionalFormatting>
        <x14:conditionalFormatting xmlns:xm="http://schemas.microsoft.com/office/excel/2006/main">
          <x14:cfRule type="iconSet" priority="2" id="{4B55FEEE-E93E-4105-98A4-92543482FD2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CQ19:CQ21</xm:sqref>
        </x14:conditionalFormatting>
        <x14:conditionalFormatting xmlns:xm="http://schemas.microsoft.com/office/excel/2006/main">
          <x14:cfRule type="iconSet" priority="1" id="{34194218-A302-4F44-9FD4-C8AC344E8E1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CS17:CS18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Sofía Sánchez</cp:lastModifiedBy>
  <cp:lastPrinted>2015-10-05T16:23:46Z</cp:lastPrinted>
  <dcterms:created xsi:type="dcterms:W3CDTF">2012-07-11T15:55:46Z</dcterms:created>
  <dcterms:modified xsi:type="dcterms:W3CDTF">2020-09-16T17:01:47Z</dcterms:modified>
</cp:coreProperties>
</file>