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2. FEBRERO\"/>
    </mc:Choice>
  </mc:AlternateContent>
  <bookViews>
    <workbookView xWindow="0" yWindow="0" windowWidth="23235" windowHeight="8895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P22" i="9" l="1"/>
  <c r="P22" i="10"/>
  <c r="P22" i="11"/>
  <c r="P22" i="7"/>
  <c r="P22" i="5"/>
  <c r="P22" i="8"/>
  <c r="E22" i="11"/>
  <c r="E22" i="8" l="1"/>
  <c r="D22" i="11" l="1"/>
  <c r="O21" i="11"/>
  <c r="D22" i="8" l="1"/>
  <c r="O21" i="8" l="1"/>
  <c r="P21" i="8" s="1"/>
  <c r="P21" i="7"/>
  <c r="P21" i="5"/>
  <c r="N21" i="11" l="1"/>
  <c r="M21" i="11"/>
  <c r="N21" i="8" l="1"/>
  <c r="M21" i="8" l="1"/>
  <c r="L21" i="11" l="1"/>
  <c r="K21" i="11"/>
  <c r="L21" i="8" l="1"/>
  <c r="K21" i="8"/>
  <c r="J21" i="11" l="1"/>
  <c r="J21" i="8" l="1"/>
  <c r="I21" i="11" l="1"/>
  <c r="I21" i="8" l="1"/>
  <c r="H21" i="11" l="1"/>
  <c r="H21" i="8" l="1"/>
  <c r="G21" i="11" l="1"/>
  <c r="F21" i="11"/>
  <c r="G21" i="8" l="1"/>
  <c r="F21" i="8" l="1"/>
  <c r="E21" i="8" l="1"/>
  <c r="D21" i="8"/>
  <c r="E21" i="11" l="1"/>
  <c r="D21" i="11" l="1"/>
  <c r="O20" i="9"/>
  <c r="O20" i="10"/>
</calcChain>
</file>

<file path=xl/comments1.xml><?xml version="1.0" encoding="utf-8"?>
<comments xmlns="http://schemas.openxmlformats.org/spreadsheetml/2006/main">
  <authors>
    <author>Marcela Rosero</author>
  </authors>
  <commentList>
    <comment ref="E22" authorId="0" shapeId="0">
      <text>
        <r>
          <rPr>
            <sz val="9"/>
            <color indexed="81"/>
            <rFont val="Tahoma"/>
            <family val="2"/>
          </rPr>
          <t>fecha consulta 17 mar 2020</t>
        </r>
      </text>
    </comment>
  </commentList>
</comments>
</file>

<file path=xl/comments2.xml><?xml version="1.0" encoding="utf-8"?>
<comments xmlns="http://schemas.openxmlformats.org/spreadsheetml/2006/main">
  <authors>
    <author>Marcela Rosero</author>
  </authors>
  <commentList>
    <comment ref="E22" authorId="0" shapeId="0">
      <text>
        <r>
          <rPr>
            <sz val="9"/>
            <color indexed="81"/>
            <rFont val="Tahoma"/>
            <family val="2"/>
          </rPr>
          <t>fecha consulta 17 mar 2020</t>
        </r>
      </text>
    </comment>
  </commentList>
</comments>
</file>

<file path=xl/comments3.xml><?xml version="1.0" encoding="utf-8"?>
<comments xmlns="http://schemas.openxmlformats.org/spreadsheetml/2006/main">
  <authors>
    <author>Marcela Rosero</author>
  </authors>
  <commentList>
    <comment ref="E22" authorId="0" shapeId="0">
      <text>
        <r>
          <rPr>
            <sz val="9"/>
            <color indexed="81"/>
            <rFont val="Tahoma"/>
            <family val="2"/>
          </rPr>
          <t>fecha consulta 17 mar 2020</t>
        </r>
      </text>
    </comment>
  </commentList>
</comments>
</file>

<file path=xl/sharedStrings.xml><?xml version="1.0" encoding="utf-8"?>
<sst xmlns="http://schemas.openxmlformats.org/spreadsheetml/2006/main" count="200" uniqueCount="68">
  <si>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</si>
  <si>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</si>
  <si>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</si>
  <si>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</si>
  <si>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</si>
  <si>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</si>
  <si>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</si>
  <si>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</si>
  <si>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</si>
  <si>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</si>
  <si>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</si>
  <si>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</si>
  <si>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</si>
  <si>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</si>
  <si>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</si>
  <si>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</si>
  <si>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</si>
  <si>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Contribuciones</t>
  </si>
  <si>
    <t>Año</t>
  </si>
  <si>
    <t>Mes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</si>
  <si>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</si>
  <si>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</si>
  <si>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</si>
  <si>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</si>
  <si>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</si>
  <si>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</si>
  <si>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</si>
  <si>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</si>
  <si>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</si>
  <si>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</si>
  <si>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</si>
  <si>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</si>
  <si>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</si>
  <si>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</si>
  <si>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</si>
  <si>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</si>
  <si>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</si>
  <si>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</si>
  <si>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</si>
  <si>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</si>
  <si>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</si>
  <si>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(3) A partir del mes de agosto de 2016 las Asociaciones Mutualistas de Ahorro y Crédito comienzan a aportar en el sector financiero popular y solidario.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</si>
  <si>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</si>
  <si>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Patrimonio Neto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</si>
  <si>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PRIVADO</t>
    </r>
  </si>
  <si>
    <t xml:space="preserve">(2)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</si>
  <si>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(3) El fideicomiso ordenado por la Ley de Creación de la Red de Seguridad Financiera expedida en diciembre de 2008, se constituyó y estuvo operativo a partir de octubre de 2009.</t>
  </si>
  <si>
    <t>(4)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</si>
  <si>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 xml:space="preserve">(5) En agosto de 2016 se deduce el valor de las contribuciones acumuladas de las Asociaciones Mutualistas de Ahorro y Crédito para la Vivienda por el valor de US$30,03 millones. </t>
  </si>
  <si>
    <t xml:space="preserve">(7) A diciembre de 2016 se constituyen provisiones de cuentas por cobrar a entidades en liquidación. </t>
  </si>
  <si>
    <t xml:space="preserve">(4) En agosto de 2016 se incluye el valor de las contribuciones acumuladas de las Asociaciones Mutualistas de Ahorro y Crédito para la Vivienda por el valor de US$30,03 millones. </t>
  </si>
  <si>
    <t xml:space="preserve">(5) El valor del Fideicomiso del Sector Financiero Popular y Solidario registrado a octubre de 2016 debe ser considerado como un dato provisional, debido a que las cuentas por cobrar se encuentran en proceso de revisión. </t>
  </si>
  <si>
    <t xml:space="preserve">(5) A diciembre de 2016 se constituyen provisiones de cuentas por cobrar a entidades en liquidación. </t>
  </si>
  <si>
    <t>(1) Para determinar el patrimonio neto de los meses comprendidos entre enero y noviembre, al patrimonio registrado en el estado financiero se le incluye los ingresos menos los gastos; para los meses de diciembre se considera únicamente el valor del patrimonio toda vez que éste ya se encuentra neteado.</t>
  </si>
  <si>
    <t xml:space="preserve">(6) A partir de septiembre de 2016, para periodos diferentes a diciembre se incluye al Patrimonio los resultados del ejercicio. </t>
  </si>
  <si>
    <t>(8) El valor del Patrimonio Neto del mes de diciembre de 2016 fue ajustado.</t>
  </si>
  <si>
    <t>(6) El valor del Patrimonio Neto del mes de diciembre de 2016 fue ajustado.</t>
  </si>
  <si>
    <t>(8) El valor del Patrimonio Neto del mes de diciembre de 2016 y, del mes de julio de 2017 fueron ajustados.</t>
  </si>
  <si>
    <t/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</si>
  <si>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POPULAR Y SOLIDARIO</t>
    </r>
  </si>
  <si>
    <t>EVOLUCIÓN HISTÓRICA DE LAS CONTRIBUCIONES AL FONDO DE SEGURO DE DEPÓSITOS DEL SECTOR FINANCIERO POPULAR Y SOLIDARIO</t>
  </si>
  <si>
    <t>(9) El valor del Patrimonio Neto del mes de noviembre de 2018 se mantiene constante, debido a que las constribuciones de este mes fueron registradas en el mes de diciembre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</si>
  <si>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LOS FONDOS DE SEGURO DE DEPÓSITOS PRIVADO Y POPULAR Y SOLIDARIO</t>
    </r>
  </si>
  <si>
    <t xml:space="preserve">Octubre 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</si>
  <si>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29 de febrero de 2020)</t>
    </r>
  </si>
  <si>
    <t>Al 29 de febrero de 2020</t>
  </si>
  <si>
    <t>Febrero (9)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</si>
  <si>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 / SCR/Conciliación / Reportes de Conciliación - General - Reporte 1 Conciliación de contribuciones del periódo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</si>
</sst>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6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5" fontId="0" fillId="2" borderId="0" xfId="3" applyNumberFormat="1" applyFont="1" applyFill="1"/>
    <xf numFmtId="165" fontId="0" fillId="0" borderId="0" xfId="3" applyNumberFormat="1" applyFont="1"/>
    <xf numFmtId="0" fontId="13" fillId="2" borderId="0" xfId="0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/>
    <xf numFmtId="10" fontId="0" fillId="2" borderId="0" xfId="2" applyNumberFormat="1" applyFont="1" applyFill="1"/>
    <xf numFmtId="166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0" fillId="2" borderId="0" xfId="0" applyNumberFormat="1" applyFont="1" applyFill="1" applyBorder="1"/>
    <xf numFmtId="166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0" fillId="2" borderId="0" xfId="2" applyNumberFormat="1" applyFont="1" applyFill="1" applyBorder="1"/>
    <xf numFmtId="9" fontId="0" fillId="2" borderId="0" xfId="2" applyFont="1" applyFill="1" applyBorder="1" applyAlignment="1">
      <alignment horizontal="left"/>
    </xf>
    <xf numFmtId="164" fontId="0" fillId="2" borderId="0" xfId="3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right"/>
    </xf>
    <xf numFmtId="165" fontId="0" fillId="0" borderId="2" xfId="0" applyNumberFormat="1" applyFont="1" applyFill="1" applyBorder="1"/>
    <xf numFmtId="9" fontId="0" fillId="0" borderId="0" xfId="2" applyFont="1"/>
    <xf numFmtId="0" fontId="10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10" fontId="0" fillId="0" borderId="0" xfId="2" applyNumberFormat="1" applyFont="1"/>
    <xf numFmtId="165" fontId="0" fillId="2" borderId="2" xfId="3" applyNumberFormat="1" applyFont="1" applyFill="1" applyBorder="1"/>
    <xf numFmtId="17" fontId="6" fillId="3" borderId="2" xfId="0" quotePrefix="1" applyNumberFormat="1" applyFont="1" applyFill="1" applyBorder="1" applyAlignment="1">
      <alignment horizontal="center"/>
    </xf>
    <xf numFmtId="10" fontId="0" fillId="0" borderId="2" xfId="2" applyNumberFormat="1" applyFont="1" applyBorder="1"/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Border="1"/>
    <xf numFmtId="166" fontId="0" fillId="0" borderId="0" xfId="2" applyNumberFormat="1" applyFont="1" applyFill="1" applyBorder="1"/>
    <xf numFmtId="0" fontId="0" fillId="0" borderId="0" xfId="0" applyFill="1"/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179070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118796</xdr:rowOff>
    </xdr:from>
    <xdr:to>
      <xdr:col>4</xdr:col>
      <xdr:colOff>191363</xdr:colOff>
      <xdr:row>4</xdr:row>
      <xdr:rowOff>128057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262" y="1759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333112</xdr:colOff>
      <xdr:row>1</xdr:row>
      <xdr:rowOff>156896</xdr:rowOff>
    </xdr:from>
    <xdr:to>
      <xdr:col>4</xdr:col>
      <xdr:colOff>277088</xdr:colOff>
      <xdr:row>4</xdr:row>
      <xdr:rowOff>166157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2140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18787</xdr:colOff>
      <xdr:row>1</xdr:row>
      <xdr:rowOff>118796</xdr:rowOff>
    </xdr:from>
    <xdr:to>
      <xdr:col>4</xdr:col>
      <xdr:colOff>315188</xdr:colOff>
      <xdr:row>4</xdr:row>
      <xdr:rowOff>139963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175946"/>
          <a:ext cx="1820401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99746</xdr:rowOff>
    </xdr:from>
    <xdr:to>
      <xdr:col>4</xdr:col>
      <xdr:colOff>191364</xdr:colOff>
      <xdr:row>4</xdr:row>
      <xdr:rowOff>120913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537" y="156896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104512</xdr:colOff>
      <xdr:row>1</xdr:row>
      <xdr:rowOff>109271</xdr:rowOff>
    </xdr:from>
    <xdr:to>
      <xdr:col>4</xdr:col>
      <xdr:colOff>400914</xdr:colOff>
      <xdr:row>4</xdr:row>
      <xdr:rowOff>130438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937" y="166421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allto:1,742,679.906,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377,333,327.1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zoomScale="85" zoomScaleNormal="85" workbookViewId="0">
      <selection activeCell="O6" sqref="O6"/>
    </sheetView>
  </sheetViews>
  <sheetFormatPr baseColWidth="10" defaultColWidth="11.5703125" defaultRowHeight="15" x14ac:dyDescent="0.25"/>
  <cols>
    <col min="1" max="1" width="11.5703125" style="6"/>
    <col min="2" max="2" width="6.42578125" style="6" customWidth="1"/>
    <col min="3" max="6" width="11.5703125" style="6"/>
    <col min="7" max="7" width="19.5703125" style="6" customWidth="1"/>
    <col min="8" max="8" width="15" style="6" customWidth="1"/>
    <col min="9" max="16384" width="11.5703125" style="6"/>
  </cols>
  <sheetData>
    <row r="2" spans="1:8" x14ac:dyDescent="0.25">
      <c r="G2" s="74" t="s">
        <v>64</v>
      </c>
      <c r="H2" s="74"/>
    </row>
    <row r="3" spans="1:8" x14ac:dyDescent="0.25">
      <c r="G3" s="74"/>
      <c r="H3" s="74"/>
    </row>
    <row r="4" spans="1:8" ht="22.5" customHeight="1" x14ac:dyDescent="0.25">
      <c r="G4" s="74"/>
      <c r="H4" s="74"/>
    </row>
    <row r="5" spans="1:8" x14ac:dyDescent="0.25">
      <c r="G5" s="74"/>
      <c r="H5" s="74"/>
    </row>
    <row r="6" spans="1:8" x14ac:dyDescent="0.25">
      <c r="G6" s="74"/>
      <c r="H6" s="74"/>
    </row>
    <row r="8" spans="1:8" ht="18.75" x14ac:dyDescent="0.3">
      <c r="B8" s="87" t="s">
        <v>30</v>
      </c>
      <c r="C8" s="87"/>
      <c r="D8" s="87"/>
      <c r="E8" s="87"/>
      <c r="F8" s="87"/>
      <c r="G8" s="87"/>
      <c r="H8" s="87"/>
    </row>
    <row r="10" spans="1:8" x14ac:dyDescent="0.25">
      <c r="B10" s="27" t="s">
        <v>37</v>
      </c>
      <c r="C10" s="88" t="s">
        <v>13</v>
      </c>
      <c r="D10" s="89"/>
      <c r="E10" s="89"/>
      <c r="F10" s="89"/>
      <c r="G10" s="89"/>
      <c r="H10" s="90"/>
    </row>
    <row r="11" spans="1:8" x14ac:dyDescent="0.25">
      <c r="A11" s="26"/>
      <c r="B11" s="28" t="s">
        <v>31</v>
      </c>
      <c r="C11" s="78" t="s">
        <v>43</v>
      </c>
      <c r="D11" s="79"/>
      <c r="E11" s="79"/>
      <c r="F11" s="79"/>
      <c r="G11" s="79"/>
      <c r="H11" s="80"/>
    </row>
    <row r="12" spans="1:8" x14ac:dyDescent="0.25">
      <c r="A12" s="26"/>
      <c r="B12" s="28" t="s">
        <v>32</v>
      </c>
      <c r="C12" s="78" t="s">
        <v>17</v>
      </c>
      <c r="D12" s="79"/>
      <c r="E12" s="79"/>
      <c r="F12" s="79"/>
      <c r="G12" s="79"/>
      <c r="H12" s="80"/>
    </row>
    <row r="13" spans="1:8" x14ac:dyDescent="0.25">
      <c r="B13" s="11"/>
      <c r="C13" s="5"/>
      <c r="D13" s="5"/>
      <c r="E13" s="5"/>
      <c r="F13" s="5"/>
      <c r="G13" s="5"/>
      <c r="H13" s="5"/>
    </row>
    <row r="14" spans="1:8" x14ac:dyDescent="0.25">
      <c r="B14" s="12" t="s">
        <v>38</v>
      </c>
      <c r="C14" s="91" t="s">
        <v>14</v>
      </c>
      <c r="D14" s="92"/>
      <c r="E14" s="92"/>
      <c r="F14" s="92"/>
      <c r="G14" s="92"/>
      <c r="H14" s="93"/>
    </row>
    <row r="15" spans="1:8" x14ac:dyDescent="0.25">
      <c r="B15" s="28" t="s">
        <v>33</v>
      </c>
      <c r="C15" s="78" t="s">
        <v>43</v>
      </c>
      <c r="D15" s="79"/>
      <c r="E15" s="79"/>
      <c r="F15" s="79"/>
      <c r="G15" s="79"/>
      <c r="H15" s="80"/>
    </row>
    <row r="16" spans="1:8" x14ac:dyDescent="0.25">
      <c r="B16" s="28" t="s">
        <v>34</v>
      </c>
      <c r="C16" s="78" t="s">
        <v>17</v>
      </c>
      <c r="D16" s="79"/>
      <c r="E16" s="79"/>
      <c r="F16" s="79"/>
      <c r="G16" s="79"/>
      <c r="H16" s="80"/>
    </row>
    <row r="18" spans="2:8" x14ac:dyDescent="0.25">
      <c r="B18" s="36" t="s">
        <v>39</v>
      </c>
      <c r="C18" s="81" t="s">
        <v>22</v>
      </c>
      <c r="D18" s="82"/>
      <c r="E18" s="82"/>
      <c r="F18" s="82"/>
      <c r="G18" s="82"/>
      <c r="H18" s="83"/>
    </row>
    <row r="19" spans="2:8" x14ac:dyDescent="0.25">
      <c r="B19" s="37" t="s">
        <v>35</v>
      </c>
      <c r="C19" s="84" t="s">
        <v>43</v>
      </c>
      <c r="D19" s="85"/>
      <c r="E19" s="85"/>
      <c r="F19" s="85"/>
      <c r="G19" s="85"/>
      <c r="H19" s="86"/>
    </row>
    <row r="20" spans="2:8" x14ac:dyDescent="0.25">
      <c r="B20" s="38" t="s">
        <v>36</v>
      </c>
      <c r="C20" s="75" t="s">
        <v>17</v>
      </c>
      <c r="D20" s="76"/>
      <c r="E20" s="76"/>
      <c r="F20" s="76"/>
      <c r="G20" s="76"/>
      <c r="H20" s="77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8"/>
  <sheetViews>
    <sheetView showGridLines="0" zoomScale="80" zoomScaleNormal="80" workbookViewId="0">
      <selection activeCell="P1" sqref="P1"/>
    </sheetView>
  </sheetViews>
  <sheetFormatPr baseColWidth="10" defaultRowHeight="15" x14ac:dyDescent="0.25"/>
  <cols>
    <col min="1" max="1" width="3.425781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9.28515625" bestFit="1" customWidth="1"/>
    <col min="20" max="33" width="18.140625" bestFit="1" customWidth="1"/>
    <col min="34" max="42" width="20" bestFit="1" customWidth="1"/>
    <col min="43" max="71" width="16" bestFit="1" customWidth="1"/>
    <col min="72" max="79" width="17.570312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7.25" x14ac:dyDescent="0.25">
      <c r="B4" s="8"/>
      <c r="C4" s="8"/>
      <c r="E4" s="29"/>
      <c r="F4" s="99" t="s">
        <v>44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4"/>
    </row>
    <row r="5" spans="2:17" x14ac:dyDescent="0.25">
      <c r="B5" s="9"/>
      <c r="C5" s="9"/>
      <c r="E5" s="29"/>
      <c r="F5" s="99" t="s">
        <v>65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10"/>
      <c r="G7" s="10"/>
      <c r="H7" s="10"/>
      <c r="I7" s="10"/>
      <c r="J7" s="10"/>
      <c r="K7" s="10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68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200379716.81</v>
      </c>
      <c r="O11" s="33">
        <v>208574637.32999998</v>
      </c>
      <c r="P11" s="31"/>
    </row>
    <row r="12" spans="2:17" x14ac:dyDescent="0.25">
      <c r="B12" s="103"/>
      <c r="C12" s="51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69">
        <v>0.50741621850480612</v>
      </c>
    </row>
    <row r="13" spans="2:17" x14ac:dyDescent="0.25">
      <c r="B13" s="103"/>
      <c r="C13" s="51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69">
        <v>0.44189334500716493</v>
      </c>
    </row>
    <row r="14" spans="2:17" x14ac:dyDescent="0.25">
      <c r="B14" s="103"/>
      <c r="C14" s="51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69">
        <v>0.3722069799332528</v>
      </c>
    </row>
    <row r="15" spans="2:17" x14ac:dyDescent="0.25">
      <c r="B15" s="103"/>
      <c r="C15" s="51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69">
        <v>0.15947425337536236</v>
      </c>
    </row>
    <row r="16" spans="2:17" x14ac:dyDescent="0.25">
      <c r="B16" s="103"/>
      <c r="C16" s="51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69">
        <v>0.25106322292811645</v>
      </c>
    </row>
    <row r="17" spans="2:16" x14ac:dyDescent="0.25">
      <c r="B17" s="103"/>
      <c r="C17" s="51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69">
        <v>0.20697632940791122</v>
      </c>
    </row>
    <row r="18" spans="2:16" x14ac:dyDescent="0.25">
      <c r="B18" s="103"/>
      <c r="C18" s="51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1235529963.0599999</v>
      </c>
      <c r="P18" s="69">
        <v>0.13440131158664381</v>
      </c>
    </row>
    <row r="19" spans="2:16" x14ac:dyDescent="0.25">
      <c r="B19" s="103"/>
      <c r="C19" s="64">
        <v>2017</v>
      </c>
      <c r="D19" s="34">
        <v>1212962219.6299999</v>
      </c>
      <c r="E19" s="34">
        <v>1229098987.5599999</v>
      </c>
      <c r="F19" s="34">
        <v>1245162819.3499997</v>
      </c>
      <c r="G19" s="34">
        <v>1260965273.2999997</v>
      </c>
      <c r="H19" s="34">
        <v>1278301166.45</v>
      </c>
      <c r="I19" s="34">
        <v>1294360378.6299996</v>
      </c>
      <c r="J19" s="34">
        <v>1310727057.8499999</v>
      </c>
      <c r="K19" s="34">
        <v>1327247788.28</v>
      </c>
      <c r="L19" s="34">
        <v>1341818797.1199999</v>
      </c>
      <c r="M19" s="34">
        <v>1359498660.3499999</v>
      </c>
      <c r="N19" s="34">
        <v>1375604886.8599999</v>
      </c>
      <c r="O19" s="34">
        <v>1391981505.8999999</v>
      </c>
      <c r="P19" s="69">
        <v>0.12662707301126153</v>
      </c>
    </row>
    <row r="20" spans="2:16" x14ac:dyDescent="0.25">
      <c r="B20" s="103"/>
      <c r="C20" s="64">
        <v>2018</v>
      </c>
      <c r="D20" s="34">
        <v>1407060722.5899999</v>
      </c>
      <c r="E20" s="34">
        <v>1407060722.5899999</v>
      </c>
      <c r="F20" s="34">
        <v>1437423469.71</v>
      </c>
      <c r="G20" s="34">
        <v>1452875214.8599999</v>
      </c>
      <c r="H20" s="34">
        <v>1468356640.1399999</v>
      </c>
      <c r="I20" s="34">
        <v>1483560546.8399999</v>
      </c>
      <c r="J20" s="34">
        <v>1498740966.27</v>
      </c>
      <c r="K20" s="34">
        <v>1513988592.97</v>
      </c>
      <c r="L20" s="34">
        <v>1529308702.51</v>
      </c>
      <c r="M20" s="34">
        <v>1544662994.5599999</v>
      </c>
      <c r="N20" s="61">
        <v>1544662994.5599999</v>
      </c>
      <c r="O20" s="61">
        <v>1600512597.4499998</v>
      </c>
      <c r="P20" s="69">
        <v>0.1498088090007863</v>
      </c>
    </row>
    <row r="21" spans="2:16" x14ac:dyDescent="0.25">
      <c r="B21" s="103"/>
      <c r="C21" s="64">
        <v>2019</v>
      </c>
      <c r="D21" s="34">
        <v>1616029968.1599998</v>
      </c>
      <c r="E21" s="34">
        <v>1631501434.6399999</v>
      </c>
      <c r="F21" s="34">
        <v>1646990703.3199999</v>
      </c>
      <c r="G21" s="34">
        <v>1662754881.79</v>
      </c>
      <c r="H21" s="34">
        <v>1678734458.1100001</v>
      </c>
      <c r="I21" s="67">
        <v>1694613623.1200001</v>
      </c>
      <c r="J21" s="67">
        <v>1710545742.76</v>
      </c>
      <c r="K21" s="34">
        <v>1726494632.49</v>
      </c>
      <c r="L21" s="67">
        <v>1742685563.52</v>
      </c>
      <c r="M21" s="67">
        <v>1758823075.6600001</v>
      </c>
      <c r="N21" s="61">
        <v>1774945319.4300001</v>
      </c>
      <c r="O21" s="61">
        <v>1826938374.8299999</v>
      </c>
      <c r="P21" s="69">
        <f>(O21-O20)/O20</f>
        <v>0.14147078738446087</v>
      </c>
    </row>
    <row r="22" spans="2:16" x14ac:dyDescent="0.25">
      <c r="B22" s="104"/>
      <c r="C22" s="64">
        <v>2020</v>
      </c>
      <c r="D22" s="34">
        <v>1826938374.8299999</v>
      </c>
      <c r="E22" s="34">
        <v>1860418199.99</v>
      </c>
      <c r="F22" s="34"/>
      <c r="G22" s="34"/>
      <c r="H22" s="34"/>
      <c r="I22" s="67"/>
      <c r="J22" s="67"/>
      <c r="K22" s="34"/>
      <c r="L22" s="67"/>
      <c r="M22" s="67"/>
      <c r="N22" s="61"/>
      <c r="O22" s="61"/>
      <c r="P22" s="69">
        <f>E22/E21-1</f>
        <v>0.1403104897670604</v>
      </c>
    </row>
    <row r="23" spans="2:16" x14ac:dyDescent="0.25">
      <c r="B23" s="13"/>
      <c r="C23" s="55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6"/>
      <c r="P23" s="54"/>
    </row>
    <row r="24" spans="2:16" x14ac:dyDescent="0.25">
      <c r="B24" s="1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6" ht="27.75" customHeight="1" x14ac:dyDescent="0.25">
      <c r="B25" s="97" t="s">
        <v>53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ht="27.6" customHeight="1" x14ac:dyDescent="0.25">
      <c r="B26" s="94" t="s">
        <v>45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 ht="27.6" customHeight="1" x14ac:dyDescent="0.25">
      <c r="B27" s="94" t="s">
        <v>46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 ht="27.6" customHeight="1" x14ac:dyDescent="0.25">
      <c r="B28" s="94" t="s">
        <v>47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2:16" ht="21" customHeight="1" x14ac:dyDescent="0.25">
      <c r="B29" s="94" t="s">
        <v>48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2:16" x14ac:dyDescent="0.25">
      <c r="B30" s="48" t="s">
        <v>54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x14ac:dyDescent="0.25">
      <c r="B31" s="94" t="s">
        <v>49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2:16" x14ac:dyDescent="0.25">
      <c r="B32" s="94" t="s">
        <v>55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2:79" x14ac:dyDescent="0.25">
      <c r="B33" s="94" t="s">
        <v>61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2:79" x14ac:dyDescent="0.25">
      <c r="B34" s="48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2:79" x14ac:dyDescent="0.25">
      <c r="B35" s="41" t="s">
        <v>40</v>
      </c>
      <c r="C35" s="32"/>
      <c r="D35" s="14"/>
      <c r="E35" s="14"/>
      <c r="F35" s="14"/>
      <c r="G35" s="14"/>
      <c r="H35" s="14"/>
      <c r="I35" s="39"/>
      <c r="J35" s="14"/>
      <c r="K35" s="14"/>
      <c r="L35" s="14"/>
      <c r="M35" s="14"/>
      <c r="N35" s="14"/>
      <c r="O35" s="14"/>
    </row>
    <row r="36" spans="2:79" x14ac:dyDescent="0.25">
      <c r="B36" s="13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79" x14ac:dyDescent="0.25">
      <c r="B37" s="13"/>
      <c r="C37" s="1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</row>
    <row r="38" spans="2:79" x14ac:dyDescent="0.25">
      <c r="B38" s="13"/>
      <c r="C38" s="1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mergeCells count="16">
    <mergeCell ref="D7:E7"/>
    <mergeCell ref="D9:O9"/>
    <mergeCell ref="B25:P25"/>
    <mergeCell ref="F3:M3"/>
    <mergeCell ref="F4:M4"/>
    <mergeCell ref="F5:M5"/>
    <mergeCell ref="F6:M6"/>
    <mergeCell ref="P9:P10"/>
    <mergeCell ref="B11:B22"/>
    <mergeCell ref="B33:P33"/>
    <mergeCell ref="B32:P32"/>
    <mergeCell ref="B31:P31"/>
    <mergeCell ref="B29:P29"/>
    <mergeCell ref="B26:P26"/>
    <mergeCell ref="B27:P27"/>
    <mergeCell ref="B28:P28"/>
  </mergeCells>
  <hyperlinks>
    <hyperlink ref="D7:E7" location="ÍNDICE!A1" display="&lt;- Volver a índice"/>
    <hyperlink ref="L21" r:id="rId1" display="callto:1,742,679.906,37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7"/>
  <sheetViews>
    <sheetView showGridLines="0" zoomScale="80" zoomScaleNormal="80" workbookViewId="0">
      <selection activeCell="B1" sqref="B1"/>
    </sheetView>
  </sheetViews>
  <sheetFormatPr baseColWidth="10" defaultRowHeight="15" x14ac:dyDescent="0.25"/>
  <cols>
    <col min="1" max="1" width="2.1406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9" bestFit="1" customWidth="1"/>
    <col min="20" max="27" width="16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7.25" x14ac:dyDescent="0.25">
      <c r="B4" s="8"/>
      <c r="C4" s="8"/>
      <c r="E4" s="29"/>
      <c r="F4" s="99" t="s">
        <v>59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21"/>
    </row>
    <row r="5" spans="2:17" x14ac:dyDescent="0.25">
      <c r="B5" s="9"/>
      <c r="C5" s="9"/>
      <c r="E5" s="29"/>
      <c r="F5" s="99" t="s">
        <v>65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66</v>
      </c>
      <c r="F10" s="20" t="s">
        <v>6</v>
      </c>
      <c r="G10" s="20" t="s">
        <v>7</v>
      </c>
      <c r="H10" s="20" t="s">
        <v>8</v>
      </c>
      <c r="I10" s="68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25">
      <c r="B12" s="103"/>
      <c r="C12" s="51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25">
      <c r="B13" s="103"/>
      <c r="C13" s="51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25">
      <c r="B14" s="103"/>
      <c r="C14" s="51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25">
      <c r="B15" s="103"/>
      <c r="C15" s="51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25">
      <c r="B16" s="103"/>
      <c r="C16" s="51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v>0.38764321605288243</v>
      </c>
    </row>
    <row r="17" spans="2:17" x14ac:dyDescent="0.25">
      <c r="B17" s="103"/>
      <c r="C17" s="51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v>0.36882979532381999</v>
      </c>
    </row>
    <row r="18" spans="2:17" x14ac:dyDescent="0.25">
      <c r="B18" s="103"/>
      <c r="C18" s="51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216827105.06999999</v>
      </c>
      <c r="P18" s="35">
        <v>0.48135613187105153</v>
      </c>
    </row>
    <row r="19" spans="2:17" x14ac:dyDescent="0.25">
      <c r="B19" s="103"/>
      <c r="C19" s="64">
        <v>2017</v>
      </c>
      <c r="D19" s="34">
        <v>213158416.5</v>
      </c>
      <c r="E19" s="34">
        <v>215687650.34000003</v>
      </c>
      <c r="F19" s="34">
        <v>258104244.05000004</v>
      </c>
      <c r="G19" s="34">
        <v>260994284.05000007</v>
      </c>
      <c r="H19" s="34">
        <v>263408675.83999997</v>
      </c>
      <c r="I19" s="34">
        <v>265916651.79999992</v>
      </c>
      <c r="J19" s="34">
        <v>269028595.14999998</v>
      </c>
      <c r="K19" s="34">
        <v>271649124.75</v>
      </c>
      <c r="L19" s="34">
        <v>275325532.28999996</v>
      </c>
      <c r="M19" s="34">
        <v>278956646.23000002</v>
      </c>
      <c r="N19" s="34">
        <v>282532429.89999998</v>
      </c>
      <c r="O19" s="34">
        <v>286146891.16000003</v>
      </c>
      <c r="P19" s="35">
        <v>0.31970074067825149</v>
      </c>
      <c r="Q19" s="62"/>
    </row>
    <row r="20" spans="2:17" x14ac:dyDescent="0.25">
      <c r="B20" s="103"/>
      <c r="C20" s="64">
        <v>2018</v>
      </c>
      <c r="D20" s="34">
        <v>290995639.16000003</v>
      </c>
      <c r="E20" s="34">
        <v>290995639.16000003</v>
      </c>
      <c r="F20" s="34">
        <v>300580446.95000005</v>
      </c>
      <c r="G20" s="34">
        <v>305493005.54000002</v>
      </c>
      <c r="H20" s="34">
        <v>310583439.60000002</v>
      </c>
      <c r="I20" s="34">
        <v>315200063.69</v>
      </c>
      <c r="J20" s="34">
        <v>320538901.93000001</v>
      </c>
      <c r="K20" s="34">
        <v>325697426.09000003</v>
      </c>
      <c r="L20" s="34">
        <v>330971838.92000002</v>
      </c>
      <c r="M20" s="34">
        <v>336207227.80000001</v>
      </c>
      <c r="N20" s="34">
        <v>336559254.95000005</v>
      </c>
      <c r="O20" s="34">
        <v>337100875.65999997</v>
      </c>
      <c r="P20" s="35">
        <v>0.17806932758709901</v>
      </c>
      <c r="Q20" s="66"/>
    </row>
    <row r="21" spans="2:17" x14ac:dyDescent="0.25">
      <c r="B21" s="103"/>
      <c r="C21" s="64">
        <v>2019</v>
      </c>
      <c r="D21" s="34">
        <v>337561926.88999999</v>
      </c>
      <c r="E21" s="34">
        <v>342939934.83999997</v>
      </c>
      <c r="F21" s="34">
        <v>353850386.36000001</v>
      </c>
      <c r="G21" s="34">
        <v>353992757.49000001</v>
      </c>
      <c r="H21" s="34">
        <v>359643577.55000001</v>
      </c>
      <c r="I21" s="34">
        <v>365322633.81</v>
      </c>
      <c r="J21" s="34">
        <v>371345876.63</v>
      </c>
      <c r="K21" s="67">
        <v>377333327.13999999</v>
      </c>
      <c r="L21" s="34">
        <v>383175090.54000002</v>
      </c>
      <c r="M21" s="34">
        <v>389235592.13</v>
      </c>
      <c r="N21" s="34">
        <v>395609056.75999999</v>
      </c>
      <c r="O21" s="34">
        <v>411765852.43000001</v>
      </c>
      <c r="P21" s="35">
        <f>(O21-O20)/O20</f>
        <v>0.22149149456765921</v>
      </c>
    </row>
    <row r="22" spans="2:17" x14ac:dyDescent="0.25">
      <c r="B22" s="104"/>
      <c r="C22" s="64">
        <v>2020</v>
      </c>
      <c r="D22" s="34">
        <v>411946161.23000002</v>
      </c>
      <c r="E22" s="34">
        <v>418227669.69999999</v>
      </c>
      <c r="F22" s="34"/>
      <c r="G22" s="34"/>
      <c r="H22" s="34"/>
      <c r="I22" s="34"/>
      <c r="J22" s="34"/>
      <c r="K22" s="67"/>
      <c r="L22" s="34"/>
      <c r="M22" s="34"/>
      <c r="N22" s="34"/>
      <c r="O22" s="34"/>
      <c r="P22" s="35">
        <f>E22/E21-1</f>
        <v>0.21953621381285271</v>
      </c>
    </row>
    <row r="23" spans="2:17" x14ac:dyDescent="0.25">
      <c r="B23" s="13"/>
      <c r="C23" s="14"/>
      <c r="D23" s="59"/>
      <c r="E23" s="60"/>
      <c r="F23" s="15"/>
      <c r="G23" s="15"/>
      <c r="H23" s="15"/>
      <c r="I23" s="15"/>
      <c r="J23" s="42"/>
      <c r="K23" s="42"/>
      <c r="L23" s="15"/>
      <c r="M23" s="15"/>
      <c r="N23" s="15"/>
      <c r="O23" s="57"/>
    </row>
    <row r="24" spans="2:17" x14ac:dyDescent="0.25">
      <c r="B24" s="16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7" ht="26.25" customHeight="1" x14ac:dyDescent="0.25">
      <c r="B25" s="97" t="s">
        <v>53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7" x14ac:dyDescent="0.25">
      <c r="B26" s="94" t="s">
        <v>20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7" ht="27.6" customHeight="1" x14ac:dyDescent="0.25">
      <c r="B27" s="94" t="s">
        <v>27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7" ht="15" customHeight="1" x14ac:dyDescent="0.25">
      <c r="B28" s="94" t="s">
        <v>50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2:17" ht="15" customHeight="1" x14ac:dyDescent="0.25">
      <c r="B29" s="48" t="s">
        <v>51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2:17" ht="15" customHeight="1" x14ac:dyDescent="0.25">
      <c r="B30" s="48" t="s">
        <v>54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7" ht="15" customHeight="1" x14ac:dyDescent="0.25">
      <c r="B31" s="94" t="s">
        <v>49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2:17" ht="15" customHeight="1" x14ac:dyDescent="0.25">
      <c r="B32" s="94" t="s">
        <v>57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2:18" ht="15" customHeight="1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8" x14ac:dyDescent="0.25">
      <c r="B34" s="41" t="s">
        <v>40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2:18" x14ac:dyDescent="0.25">
      <c r="B35" s="13"/>
      <c r="C35" s="14"/>
      <c r="D35" s="43"/>
      <c r="E35" s="43"/>
      <c r="F35" s="43"/>
      <c r="I35" s="40"/>
    </row>
    <row r="36" spans="2:18" x14ac:dyDescent="0.25">
      <c r="B36" s="13"/>
      <c r="C36" s="1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2:18" x14ac:dyDescent="0.2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mergeCells count="14">
    <mergeCell ref="B32:P32"/>
    <mergeCell ref="B31:P31"/>
    <mergeCell ref="B28:P28"/>
    <mergeCell ref="F3:M3"/>
    <mergeCell ref="F4:M4"/>
    <mergeCell ref="F5:M5"/>
    <mergeCell ref="F6:M6"/>
    <mergeCell ref="D7:E7"/>
    <mergeCell ref="P9:P10"/>
    <mergeCell ref="B26:P26"/>
    <mergeCell ref="B27:P27"/>
    <mergeCell ref="D9:O9"/>
    <mergeCell ref="B25:P25"/>
    <mergeCell ref="B11:B22"/>
  </mergeCells>
  <hyperlinks>
    <hyperlink ref="D7:E7" location="ÍNDICE!A1" display="&lt;- Volver a índice"/>
    <hyperlink ref="K21" r:id="rId1" display="callto:377,333,327.14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8"/>
  <sheetViews>
    <sheetView showGridLines="0" zoomScale="80" zoomScaleNormal="80" workbookViewId="0">
      <selection activeCell="B1" sqref="B1"/>
    </sheetView>
  </sheetViews>
  <sheetFormatPr baseColWidth="10" defaultRowHeight="15" x14ac:dyDescent="0.25"/>
  <cols>
    <col min="1" max="1" width="5.7109375" customWidth="1"/>
    <col min="2" max="2" width="5.140625" customWidth="1"/>
    <col min="3" max="3" width="5.5703125" bestFit="1" customWidth="1"/>
    <col min="4" max="5" width="16.7109375" customWidth="1"/>
    <col min="6" max="6" width="18.7109375" customWidth="1"/>
    <col min="7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7.25" x14ac:dyDescent="0.25">
      <c r="B4" s="8"/>
      <c r="C4" s="8"/>
      <c r="E4" s="29"/>
      <c r="F4" s="99" t="s">
        <v>62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21"/>
    </row>
    <row r="5" spans="2:17" x14ac:dyDescent="0.25">
      <c r="B5" s="9"/>
      <c r="C5" s="9"/>
      <c r="E5" s="29"/>
      <c r="F5" s="99" t="s">
        <v>65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63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51">
        <v>2009</v>
      </c>
      <c r="D11" s="33" t="s">
        <v>58</v>
      </c>
      <c r="E11" s="33" t="s">
        <v>58</v>
      </c>
      <c r="F11" s="33" t="s">
        <v>58</v>
      </c>
      <c r="G11" s="33" t="s">
        <v>58</v>
      </c>
      <c r="H11" s="33" t="s">
        <v>58</v>
      </c>
      <c r="I11" s="33" t="s">
        <v>58</v>
      </c>
      <c r="J11" s="33" t="s">
        <v>58</v>
      </c>
      <c r="K11" s="33" t="s">
        <v>58</v>
      </c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25">
      <c r="B12" s="103"/>
      <c r="C12" s="51">
        <v>2010</v>
      </c>
      <c r="D12" s="33">
        <v>216815550.74999997</v>
      </c>
      <c r="E12" s="33">
        <v>225272703.97999999</v>
      </c>
      <c r="F12" s="33">
        <v>233591808.78999999</v>
      </c>
      <c r="G12" s="33">
        <v>242040374.73999998</v>
      </c>
      <c r="H12" s="33">
        <v>250427574.43999997</v>
      </c>
      <c r="I12" s="33">
        <v>259456167.26999998</v>
      </c>
      <c r="J12" s="33">
        <v>268372622.51999998</v>
      </c>
      <c r="K12" s="33">
        <v>277407171.95999998</v>
      </c>
      <c r="L12" s="33">
        <v>286619226.14999998</v>
      </c>
      <c r="M12" s="33">
        <v>295887956.18999994</v>
      </c>
      <c r="N12" s="33">
        <v>305103602.25999999</v>
      </c>
      <c r="O12" s="33">
        <v>314408791.07999992</v>
      </c>
      <c r="P12" s="69">
        <v>0.50741621850480612</v>
      </c>
    </row>
    <row r="13" spans="2:17" x14ac:dyDescent="0.25">
      <c r="B13" s="103"/>
      <c r="C13" s="51">
        <v>2011</v>
      </c>
      <c r="D13" s="33">
        <v>324230451.55999994</v>
      </c>
      <c r="E13" s="33">
        <v>342691732.12999994</v>
      </c>
      <c r="F13" s="33">
        <v>352621612.42999995</v>
      </c>
      <c r="G13" s="33">
        <v>362855509.32999998</v>
      </c>
      <c r="H13" s="33">
        <v>373404025.89999998</v>
      </c>
      <c r="I13" s="33">
        <v>384178531.35999995</v>
      </c>
      <c r="J13" s="33">
        <v>395217045.91999996</v>
      </c>
      <c r="K13" s="33">
        <v>406826786.68999994</v>
      </c>
      <c r="L13" s="33">
        <v>418270172.26999998</v>
      </c>
      <c r="M13" s="33">
        <v>429950843.26999998</v>
      </c>
      <c r="N13" s="33">
        <v>441604154.13999999</v>
      </c>
      <c r="O13" s="33">
        <v>453343943.46999997</v>
      </c>
      <c r="P13" s="69">
        <v>0.44189334500716493</v>
      </c>
    </row>
    <row r="14" spans="2:17" x14ac:dyDescent="0.25">
      <c r="B14" s="103"/>
      <c r="C14" s="51">
        <v>2012</v>
      </c>
      <c r="D14" s="33">
        <v>465620166.31999999</v>
      </c>
      <c r="E14" s="33">
        <v>478751159.51999998</v>
      </c>
      <c r="F14" s="33">
        <v>498326239.09000003</v>
      </c>
      <c r="G14" s="33">
        <v>512805518.72000003</v>
      </c>
      <c r="H14" s="33">
        <v>526844222.31000006</v>
      </c>
      <c r="I14" s="33">
        <v>540363185.66000009</v>
      </c>
      <c r="J14" s="33">
        <v>553944628.40999997</v>
      </c>
      <c r="K14" s="33">
        <v>567449678.26999998</v>
      </c>
      <c r="L14" s="33">
        <v>581099374.13</v>
      </c>
      <c r="M14" s="33">
        <v>594711452.83000004</v>
      </c>
      <c r="N14" s="33">
        <v>608281459.71999991</v>
      </c>
      <c r="O14" s="33">
        <v>622081723.53999996</v>
      </c>
      <c r="P14" s="69">
        <v>0.3722069799332528</v>
      </c>
    </row>
    <row r="15" spans="2:17" x14ac:dyDescent="0.25">
      <c r="B15" s="103"/>
      <c r="C15" s="51">
        <v>2013</v>
      </c>
      <c r="D15" s="33">
        <v>636427392.96000004</v>
      </c>
      <c r="E15" s="33">
        <v>651437463.58000004</v>
      </c>
      <c r="F15" s="33">
        <v>665823903.79999995</v>
      </c>
      <c r="G15" s="33">
        <v>680703874.74000001</v>
      </c>
      <c r="H15" s="33">
        <v>695167675.73000002</v>
      </c>
      <c r="I15" s="33">
        <v>776393456.05304539</v>
      </c>
      <c r="J15" s="33">
        <v>724453724.11304533</v>
      </c>
      <c r="K15" s="33">
        <v>739228616.21304536</v>
      </c>
      <c r="L15" s="33">
        <v>754107790.4030453</v>
      </c>
      <c r="M15" s="33">
        <v>769360351.96304536</v>
      </c>
      <c r="N15" s="33">
        <v>784543433.50304544</v>
      </c>
      <c r="O15" s="33">
        <v>798347355.21304536</v>
      </c>
      <c r="P15" s="69">
        <v>0.28334803130044284</v>
      </c>
    </row>
    <row r="16" spans="2:17" x14ac:dyDescent="0.25">
      <c r="B16" s="103"/>
      <c r="C16" s="51">
        <v>2014</v>
      </c>
      <c r="D16" s="33">
        <v>816185546.5430454</v>
      </c>
      <c r="E16" s="33">
        <v>835216921.76304531</v>
      </c>
      <c r="F16" s="33">
        <v>852684607.83304536</v>
      </c>
      <c r="G16" s="33">
        <v>859061204.33000004</v>
      </c>
      <c r="H16" s="33">
        <v>876708279.46999991</v>
      </c>
      <c r="I16" s="33">
        <v>878211577.91000009</v>
      </c>
      <c r="J16" s="33">
        <v>895500644.82000005</v>
      </c>
      <c r="K16" s="33">
        <v>937193022.07000005</v>
      </c>
      <c r="L16" s="33">
        <v>941305829.25</v>
      </c>
      <c r="M16" s="33">
        <v>975512882.78999996</v>
      </c>
      <c r="N16" s="33">
        <v>990753299.56999993</v>
      </c>
      <c r="O16" s="33">
        <v>1009307816.6800001</v>
      </c>
      <c r="P16" s="69">
        <v>0.2642464587493476</v>
      </c>
    </row>
    <row r="17" spans="2:16" x14ac:dyDescent="0.25">
      <c r="B17" s="103"/>
      <c r="C17" s="51">
        <v>2015</v>
      </c>
      <c r="D17" s="33">
        <v>1030908709.0599999</v>
      </c>
      <c r="E17" s="33">
        <v>1035576498.84</v>
      </c>
      <c r="F17" s="33">
        <v>1069001818.4000001</v>
      </c>
      <c r="G17" s="33">
        <v>1088408138.6299999</v>
      </c>
      <c r="H17" s="33">
        <v>1107515795.0999999</v>
      </c>
      <c r="I17" s="33">
        <v>1126097522.77</v>
      </c>
      <c r="J17" s="33">
        <v>1144751726.96</v>
      </c>
      <c r="K17" s="33">
        <v>1163472903.1900001</v>
      </c>
      <c r="L17" s="33">
        <v>1181364387.25</v>
      </c>
      <c r="M17" s="33">
        <v>1199596213.6600001</v>
      </c>
      <c r="N17" s="33">
        <v>1217502187.9099998</v>
      </c>
      <c r="O17" s="33">
        <v>1235517837.1800001</v>
      </c>
      <c r="P17" s="69">
        <v>0.22412391617464267</v>
      </c>
    </row>
    <row r="18" spans="2:16" x14ac:dyDescent="0.25">
      <c r="B18" s="103"/>
      <c r="C18" s="51">
        <v>2016</v>
      </c>
      <c r="D18" s="33">
        <v>1253356715.4400001</v>
      </c>
      <c r="E18" s="33">
        <v>1271272286.5</v>
      </c>
      <c r="F18" s="33">
        <v>1289279742.95</v>
      </c>
      <c r="G18" s="33">
        <v>1307337546.6599998</v>
      </c>
      <c r="H18" s="33">
        <v>1325982492.71</v>
      </c>
      <c r="I18" s="33">
        <v>1344327114.54</v>
      </c>
      <c r="J18" s="33">
        <v>1362773961.5700002</v>
      </c>
      <c r="K18" s="33">
        <v>1380237547.29</v>
      </c>
      <c r="L18" s="33">
        <v>1399586832.8</v>
      </c>
      <c r="M18" s="33">
        <v>1391314502.1500001</v>
      </c>
      <c r="N18" s="33">
        <v>1438123220.25</v>
      </c>
      <c r="O18" s="33">
        <v>1452357068.1299999</v>
      </c>
      <c r="P18" s="69">
        <v>0.17550473528162347</v>
      </c>
    </row>
    <row r="19" spans="2:16" x14ac:dyDescent="0.25">
      <c r="B19" s="103"/>
      <c r="C19" s="64">
        <v>2017</v>
      </c>
      <c r="D19" s="33">
        <v>1426120636.1299999</v>
      </c>
      <c r="E19" s="33">
        <v>1444786637.9000001</v>
      </c>
      <c r="F19" s="33">
        <v>1503267063.3999996</v>
      </c>
      <c r="G19" s="33">
        <v>1521959557.3499999</v>
      </c>
      <c r="H19" s="33">
        <v>1541709842.29</v>
      </c>
      <c r="I19" s="33">
        <v>1560277030.4299996</v>
      </c>
      <c r="J19" s="33">
        <v>1579755653</v>
      </c>
      <c r="K19" s="33">
        <v>1598896913.03</v>
      </c>
      <c r="L19" s="33">
        <v>1617144329.4099998</v>
      </c>
      <c r="M19" s="33">
        <v>1638455306.5799999</v>
      </c>
      <c r="N19" s="33">
        <v>1658137316.7599998</v>
      </c>
      <c r="O19" s="33">
        <v>1678128397.0599999</v>
      </c>
      <c r="P19" s="69">
        <v>0.15545166810851452</v>
      </c>
    </row>
    <row r="20" spans="2:16" x14ac:dyDescent="0.25">
      <c r="B20" s="103"/>
      <c r="C20" s="64">
        <v>2018</v>
      </c>
      <c r="D20" s="33">
        <v>1698056361.75</v>
      </c>
      <c r="E20" s="33">
        <v>1698056361.75</v>
      </c>
      <c r="F20" s="33">
        <v>1738003916.6600001</v>
      </c>
      <c r="G20" s="33">
        <v>1758368220.3999999</v>
      </c>
      <c r="H20" s="33">
        <v>1778940079.7399998</v>
      </c>
      <c r="I20" s="33">
        <v>1798760610.53</v>
      </c>
      <c r="J20" s="33">
        <v>1819279868.2</v>
      </c>
      <c r="K20" s="33">
        <v>1839686019.0599999</v>
      </c>
      <c r="L20" s="33">
        <v>1860280541.4300003</v>
      </c>
      <c r="M20" s="33">
        <v>1880870222.3599999</v>
      </c>
      <c r="N20" s="33">
        <v>1881222249.51</v>
      </c>
      <c r="O20" s="33">
        <v>1937613473.1099997</v>
      </c>
      <c r="P20" s="69">
        <v>0.154627665263638</v>
      </c>
    </row>
    <row r="21" spans="2:16" x14ac:dyDescent="0.25">
      <c r="B21" s="103"/>
      <c r="C21" s="51">
        <v>2019</v>
      </c>
      <c r="D21" s="33">
        <f>+'Pat P'!D21+'Pat PS'!D21</f>
        <v>1953591895.0499997</v>
      </c>
      <c r="E21" s="33">
        <f>+'Pat P'!E21+'Pat PS'!E21</f>
        <v>1974441369.4799998</v>
      </c>
      <c r="F21" s="33">
        <f>+'Pat P'!F21+'Pat PS'!F21</f>
        <v>2000841089.6799998</v>
      </c>
      <c r="G21" s="33">
        <f>+'Pat P'!G21+'Pat PS'!G21</f>
        <v>2016747639.28</v>
      </c>
      <c r="H21" s="33">
        <f>+'Pat P'!H21+'Pat PS'!H21</f>
        <v>2038378035.6600001</v>
      </c>
      <c r="I21" s="33">
        <f>+'Pat P'!I21+'Pat PS'!I21</f>
        <v>2059936256.9300001</v>
      </c>
      <c r="J21" s="33">
        <f>+'Pat P'!J21+'Pat PS'!J21</f>
        <v>2081891619.3899999</v>
      </c>
      <c r="K21" s="33">
        <f>+'Pat P'!K21+'Pat PS'!K21</f>
        <v>2103827959.6300001</v>
      </c>
      <c r="L21" s="33">
        <f>+'Pat P'!L21+'Pat PS'!L21</f>
        <v>2125860654.0599999</v>
      </c>
      <c r="M21" s="33">
        <f>+'Pat P'!M21+'Pat PS'!M21</f>
        <v>2148058667.79</v>
      </c>
      <c r="N21" s="33">
        <f>+'Pat P'!N21+'Pat PS'!N21</f>
        <v>2170554376.1900001</v>
      </c>
      <c r="O21" s="33">
        <f>+'Pat P'!O21+'Pat PS'!O21</f>
        <v>2238704227.2599998</v>
      </c>
      <c r="P21" s="69">
        <f>O21/O20-1</f>
        <v>0.15539257872042422</v>
      </c>
    </row>
    <row r="22" spans="2:16" x14ac:dyDescent="0.25">
      <c r="B22" s="104"/>
      <c r="C22" s="51">
        <v>2020</v>
      </c>
      <c r="D22" s="33">
        <f>+'Pat P'!D22+'Pat PS'!D22</f>
        <v>2238884536.0599999</v>
      </c>
      <c r="E22" s="33">
        <f>+'Pat P'!E22+'Pat PS'!E22</f>
        <v>2278645869.6900001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9">
        <f>E22/E21-1</f>
        <v>0.15407117421274319</v>
      </c>
    </row>
    <row r="23" spans="2:16" x14ac:dyDescent="0.25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58"/>
    </row>
    <row r="24" spans="2:16" x14ac:dyDescent="0.25">
      <c r="B24" s="16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6" ht="28.5" customHeight="1" x14ac:dyDescent="0.25">
      <c r="B25" s="97" t="s">
        <v>53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x14ac:dyDescent="0.25">
      <c r="B26" s="94" t="s">
        <v>20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 ht="27.6" customHeight="1" x14ac:dyDescent="0.25">
      <c r="B27" s="94" t="s">
        <v>27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 x14ac:dyDescent="0.25">
      <c r="B28" s="48" t="s">
        <v>42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2:16" x14ac:dyDescent="0.25">
      <c r="B29" s="94" t="s">
        <v>52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2:16" x14ac:dyDescent="0.25">
      <c r="B30" s="94" t="s">
        <v>56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2:16" x14ac:dyDescent="0.25">
      <c r="B31" s="48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2:16" x14ac:dyDescent="0.25">
      <c r="B32" s="41" t="s">
        <v>40</v>
      </c>
      <c r="C32" s="3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x14ac:dyDescent="0.2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x14ac:dyDescent="0.2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x14ac:dyDescent="0.2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x14ac:dyDescent="0.25">
      <c r="E37" s="14"/>
    </row>
    <row r="38" spans="2:15" x14ac:dyDescent="0.25">
      <c r="E38" s="14"/>
    </row>
  </sheetData>
  <mergeCells count="13">
    <mergeCell ref="B30:P30"/>
    <mergeCell ref="F3:M3"/>
    <mergeCell ref="F4:M4"/>
    <mergeCell ref="F5:M5"/>
    <mergeCell ref="F6:M6"/>
    <mergeCell ref="D7:E7"/>
    <mergeCell ref="B29:P29"/>
    <mergeCell ref="P9:P10"/>
    <mergeCell ref="B26:P26"/>
    <mergeCell ref="B27:P27"/>
    <mergeCell ref="D9:O9"/>
    <mergeCell ref="B25:P25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Q32"/>
  <sheetViews>
    <sheetView showGridLines="0" zoomScale="80" zoomScaleNormal="80" workbookViewId="0">
      <selection activeCell="P23" sqref="P23"/>
    </sheetView>
  </sheetViews>
  <sheetFormatPr baseColWidth="10" defaultRowHeight="15" x14ac:dyDescent="0.25"/>
  <cols>
    <col min="1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5.75" x14ac:dyDescent="0.25">
      <c r="B4" s="8"/>
      <c r="C4" s="8"/>
      <c r="E4" s="29"/>
      <c r="F4" s="99" t="s">
        <v>23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21"/>
    </row>
    <row r="5" spans="2:17" x14ac:dyDescent="0.25">
      <c r="B5" s="9"/>
      <c r="C5" s="9"/>
      <c r="E5" s="29"/>
      <c r="F5" s="99" t="s">
        <v>65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25">
      <c r="B12" s="103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v>6.7932210134356005E-2</v>
      </c>
    </row>
    <row r="13" spans="2:17" x14ac:dyDescent="0.25">
      <c r="B13" s="103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v>0.20634470059464</v>
      </c>
    </row>
    <row r="14" spans="2:17" x14ac:dyDescent="0.25">
      <c r="B14" s="103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v>0.17353930365931847</v>
      </c>
    </row>
    <row r="15" spans="2:17" x14ac:dyDescent="0.25">
      <c r="B15" s="103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v>0.10637664920818057</v>
      </c>
    </row>
    <row r="16" spans="2:17" x14ac:dyDescent="0.25">
      <c r="B16" s="103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v>0.13025754449764437</v>
      </c>
    </row>
    <row r="17" spans="2:16" x14ac:dyDescent="0.25">
      <c r="B17" s="103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v>-7.8202760326426257E-2</v>
      </c>
    </row>
    <row r="18" spans="2:16" x14ac:dyDescent="0.25">
      <c r="B18" s="103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v>7.3847382721774046E-2</v>
      </c>
    </row>
    <row r="19" spans="2:16" x14ac:dyDescent="0.25">
      <c r="B19" s="103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>
        <v>14615050.1</v>
      </c>
      <c r="H19" s="34">
        <v>14811877.909999998</v>
      </c>
      <c r="I19" s="34">
        <v>14567993.700000001</v>
      </c>
      <c r="J19" s="34">
        <v>14663673.34</v>
      </c>
      <c r="K19" s="34">
        <v>14653823.960000001</v>
      </c>
      <c r="L19" s="34">
        <v>14554885.210000001</v>
      </c>
      <c r="M19" s="34">
        <v>14479077.790000001</v>
      </c>
      <c r="N19" s="34">
        <v>14472091.409999998</v>
      </c>
      <c r="O19" s="34">
        <v>14613746.709999997</v>
      </c>
      <c r="P19" s="35">
        <v>5.4806787787921397E-2</v>
      </c>
    </row>
    <row r="20" spans="2:16" x14ac:dyDescent="0.25">
      <c r="B20" s="103"/>
      <c r="C20" s="52">
        <v>2018</v>
      </c>
      <c r="D20" s="34">
        <v>15079216.690000001</v>
      </c>
      <c r="E20" s="34">
        <v>15210294.780000001</v>
      </c>
      <c r="F20" s="34">
        <v>15169648.270000001</v>
      </c>
      <c r="G20" s="34">
        <v>15439671.810000004</v>
      </c>
      <c r="H20" s="34">
        <v>15476317.09</v>
      </c>
      <c r="I20" s="34">
        <v>15203910.300000003</v>
      </c>
      <c r="J20" s="34">
        <v>15180423.030000001</v>
      </c>
      <c r="K20" s="34">
        <v>15258292.809999999</v>
      </c>
      <c r="L20" s="34">
        <v>15329290.569999998</v>
      </c>
      <c r="M20" s="34">
        <v>15334423.310000001</v>
      </c>
      <c r="N20" s="34">
        <v>15121877.529999999</v>
      </c>
      <c r="O20" s="34">
        <f>15169039.05-123.24</f>
        <v>15168915.810000001</v>
      </c>
      <c r="P20" s="35">
        <v>3.7989511589119604E-2</v>
      </c>
    </row>
    <row r="21" spans="2:16" x14ac:dyDescent="0.25">
      <c r="B21" s="103"/>
      <c r="C21" s="52">
        <v>2019</v>
      </c>
      <c r="D21" s="34">
        <v>15517370.710000001</v>
      </c>
      <c r="E21" s="34">
        <v>15471346.130000003</v>
      </c>
      <c r="F21" s="34">
        <v>15489268.679999998</v>
      </c>
      <c r="G21" s="34">
        <v>15764178.470000003</v>
      </c>
      <c r="H21" s="34">
        <v>15979576.319999998</v>
      </c>
      <c r="I21" s="34">
        <v>15879165.009999998</v>
      </c>
      <c r="J21" s="34">
        <v>15932119.640000002</v>
      </c>
      <c r="K21" s="34">
        <v>15948069.730000002</v>
      </c>
      <c r="L21" s="34">
        <v>16190931.029999999</v>
      </c>
      <c r="M21" s="34">
        <v>16137512.139999999</v>
      </c>
      <c r="N21" s="34">
        <v>16122243.77</v>
      </c>
      <c r="O21" s="34">
        <v>16171365.83</v>
      </c>
      <c r="P21" s="35">
        <v>6.6085805508864448E-2</v>
      </c>
    </row>
    <row r="22" spans="2:16" x14ac:dyDescent="0.25">
      <c r="B22" s="104"/>
      <c r="C22" s="52">
        <v>2020</v>
      </c>
      <c r="D22" s="34">
        <v>16656675.449999999</v>
      </c>
      <c r="E22" s="34">
        <v>16823149.710000001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>
        <f>E22/E21-1</f>
        <v>8.7374658199829147E-2</v>
      </c>
    </row>
    <row r="23" spans="2:16" x14ac:dyDescent="0.25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57"/>
    </row>
    <row r="24" spans="2:16" x14ac:dyDescent="0.25">
      <c r="B24" s="16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6" ht="27.6" customHeight="1" x14ac:dyDescent="0.25">
      <c r="B25" s="94" t="s">
        <v>26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2:16" ht="27.6" customHeight="1" x14ac:dyDescent="0.25">
      <c r="B26" s="94" t="s">
        <v>21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 x14ac:dyDescent="0.25">
      <c r="B27" s="94" t="s">
        <v>41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6" x14ac:dyDescent="0.25">
      <c r="B29" s="41" t="s">
        <v>67</v>
      </c>
      <c r="C29" s="3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39"/>
      <c r="J30" s="14"/>
      <c r="K30" s="14"/>
      <c r="L30" s="14"/>
      <c r="M30" s="14"/>
      <c r="N30" s="14"/>
      <c r="O30" s="14"/>
    </row>
    <row r="31" spans="2:1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mergeCells count="11"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Q32"/>
  <sheetViews>
    <sheetView showGridLines="0" zoomScale="80" zoomScaleNormal="80" workbookViewId="0">
      <selection activeCell="P23" sqref="P23"/>
    </sheetView>
  </sheetViews>
  <sheetFormatPr baseColWidth="10" defaultRowHeight="15" x14ac:dyDescent="0.25"/>
  <cols>
    <col min="1" max="1" width="6.285156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5.75" x14ac:dyDescent="0.25">
      <c r="B4" s="8"/>
      <c r="C4" s="8"/>
      <c r="E4" s="29"/>
      <c r="F4" s="99" t="s">
        <v>60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21"/>
    </row>
    <row r="5" spans="2:17" x14ac:dyDescent="0.25">
      <c r="B5" s="9"/>
      <c r="C5" s="9"/>
      <c r="E5" s="29"/>
      <c r="F5" s="99" t="s">
        <v>65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25">
      <c r="B12" s="103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v>0.17425815854962612</v>
      </c>
    </row>
    <row r="13" spans="2:17" x14ac:dyDescent="0.25">
      <c r="B13" s="103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v>0.3433916939099273</v>
      </c>
    </row>
    <row r="14" spans="2:17" x14ac:dyDescent="0.25">
      <c r="B14" s="103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v>0.21449600138994951</v>
      </c>
    </row>
    <row r="15" spans="2:17" x14ac:dyDescent="0.25">
      <c r="B15" s="103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v>0.24450584843886558</v>
      </c>
    </row>
    <row r="16" spans="2:17" x14ac:dyDescent="0.25">
      <c r="B16" s="103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v>0.56045826596946724</v>
      </c>
    </row>
    <row r="17" spans="2:16" x14ac:dyDescent="0.25">
      <c r="B17" s="103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v>5.2931260435842065E-2</v>
      </c>
    </row>
    <row r="18" spans="2:16" x14ac:dyDescent="0.25">
      <c r="B18" s="103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v>0.41073024651742474</v>
      </c>
    </row>
    <row r="19" spans="2:16" x14ac:dyDescent="0.25">
      <c r="B19" s="103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>
        <v>3954994.53</v>
      </c>
      <c r="H19" s="34">
        <v>4013638.91</v>
      </c>
      <c r="I19" s="34">
        <v>4539267.4700000007</v>
      </c>
      <c r="J19" s="34">
        <v>4423021.1899999995</v>
      </c>
      <c r="K19" s="34">
        <v>4309889.88</v>
      </c>
      <c r="L19" s="34">
        <v>4365742.54</v>
      </c>
      <c r="M19" s="34">
        <v>4404690.63</v>
      </c>
      <c r="N19" s="34">
        <v>4444250.28</v>
      </c>
      <c r="O19" s="34">
        <v>4903521.6500000004</v>
      </c>
      <c r="P19" s="35">
        <v>0.18255231931658877</v>
      </c>
    </row>
    <row r="20" spans="2:16" x14ac:dyDescent="0.25">
      <c r="B20" s="103"/>
      <c r="C20" s="52">
        <v>2018</v>
      </c>
      <c r="D20" s="34">
        <v>4783673.5100000007</v>
      </c>
      <c r="E20" s="34">
        <v>4743851.76</v>
      </c>
      <c r="F20" s="34">
        <v>4700534.57</v>
      </c>
      <c r="G20" s="34">
        <v>5062559.34</v>
      </c>
      <c r="H20" s="34">
        <v>4858665.63</v>
      </c>
      <c r="I20" s="34">
        <v>5120612.3900000006</v>
      </c>
      <c r="J20" s="34">
        <v>5165932.42</v>
      </c>
      <c r="K20" s="34">
        <v>5118644.8099999996</v>
      </c>
      <c r="L20" s="34">
        <v>5188916.66</v>
      </c>
      <c r="M20" s="34">
        <v>5191868.8499999996</v>
      </c>
      <c r="N20" s="34">
        <v>5255906.13</v>
      </c>
      <c r="O20" s="34">
        <f>5457729.4-19968.41</f>
        <v>5437760.9900000002</v>
      </c>
      <c r="P20" s="35">
        <v>0.10895013382881664</v>
      </c>
    </row>
    <row r="21" spans="2:16" x14ac:dyDescent="0.25">
      <c r="B21" s="103"/>
      <c r="C21" s="52">
        <v>2019</v>
      </c>
      <c r="D21" s="34">
        <v>5377975.4499999993</v>
      </c>
      <c r="E21" s="34">
        <v>5450190.3999999994</v>
      </c>
      <c r="F21" s="34">
        <v>5602599.3300000001</v>
      </c>
      <c r="G21" s="34">
        <v>5644832.1499999994</v>
      </c>
      <c r="H21" s="34">
        <v>5678946.3100000005</v>
      </c>
      <c r="I21" s="34">
        <v>6023242.8200000003</v>
      </c>
      <c r="J21" s="34">
        <v>5997745.1400000015</v>
      </c>
      <c r="K21" s="34">
        <v>5841763.3999999976</v>
      </c>
      <c r="L21" s="34">
        <v>5832024.8199999984</v>
      </c>
      <c r="M21" s="34">
        <v>6373464.6300000008</v>
      </c>
      <c r="N21" s="34">
        <v>6186465.4799999949</v>
      </c>
      <c r="O21" s="34">
        <v>6219057.7999999998</v>
      </c>
      <c r="P21" s="35">
        <v>0.14367987328549359</v>
      </c>
    </row>
    <row r="22" spans="2:16" x14ac:dyDescent="0.25">
      <c r="B22" s="104"/>
      <c r="C22" s="52">
        <v>2020</v>
      </c>
      <c r="D22" s="34">
        <v>6276665.1600000001</v>
      </c>
      <c r="E22" s="34">
        <v>6386059.6299999999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>
        <f>E22/E21-1</f>
        <v>0.17171312583868636</v>
      </c>
    </row>
    <row r="23" spans="2:16" s="73" customFormat="1" x14ac:dyDescent="0.25">
      <c r="B23" s="70"/>
      <c r="C23" s="55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2:16" x14ac:dyDescent="0.25">
      <c r="B24" s="16" t="s">
        <v>29</v>
      </c>
      <c r="C24" s="14"/>
      <c r="D24" s="14"/>
      <c r="E24" s="14"/>
      <c r="F24" s="14"/>
      <c r="G24" s="14"/>
      <c r="H24" s="45"/>
      <c r="I24" s="14"/>
      <c r="J24" s="14"/>
      <c r="K24" s="14"/>
      <c r="L24" s="14"/>
      <c r="M24" s="14"/>
      <c r="N24" s="14"/>
      <c r="O24" s="14"/>
    </row>
    <row r="25" spans="2:16" ht="27.6" customHeight="1" x14ac:dyDescent="0.25">
      <c r="B25" s="94" t="s">
        <v>26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2:16" ht="27.6" customHeight="1" x14ac:dyDescent="0.25">
      <c r="B26" s="94" t="s">
        <v>21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 x14ac:dyDescent="0.25">
      <c r="B27" s="94" t="s">
        <v>41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6" x14ac:dyDescent="0.25">
      <c r="B29" s="41" t="s">
        <v>67</v>
      </c>
      <c r="C29" s="3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39"/>
      <c r="J30" s="14"/>
      <c r="K30" s="14"/>
      <c r="L30" s="14"/>
      <c r="M30" s="14"/>
      <c r="N30" s="14"/>
      <c r="O30" s="14"/>
    </row>
    <row r="31" spans="2:1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mergeCells count="11"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Q31"/>
  <sheetViews>
    <sheetView showGridLines="0" zoomScale="80" zoomScaleNormal="80" workbookViewId="0">
      <selection activeCell="A23" sqref="A23"/>
    </sheetView>
  </sheetViews>
  <sheetFormatPr baseColWidth="10" defaultRowHeight="15" x14ac:dyDescent="0.25"/>
  <cols>
    <col min="1" max="1" width="5.57031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5.75" x14ac:dyDescent="0.25">
      <c r="B4" s="8"/>
      <c r="C4" s="8"/>
      <c r="E4" s="29"/>
      <c r="F4" s="99" t="s">
        <v>28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24"/>
    </row>
    <row r="5" spans="2:17" x14ac:dyDescent="0.25">
      <c r="B5" s="9"/>
      <c r="C5" s="9"/>
      <c r="E5" s="29"/>
      <c r="F5" s="99" t="s">
        <v>65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25"/>
      <c r="G7" s="25"/>
      <c r="H7" s="25"/>
      <c r="I7" s="25"/>
      <c r="J7" s="25"/>
      <c r="K7" s="25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50">
        <v>2009</v>
      </c>
      <c r="D11" s="33" t="s">
        <v>58</v>
      </c>
      <c r="E11" s="33" t="s">
        <v>58</v>
      </c>
      <c r="F11" s="33" t="s">
        <v>58</v>
      </c>
      <c r="G11" s="33" t="s">
        <v>58</v>
      </c>
      <c r="H11" s="33" t="s">
        <v>58</v>
      </c>
      <c r="I11" s="33" t="s">
        <v>58</v>
      </c>
      <c r="J11" s="33" t="s">
        <v>58</v>
      </c>
      <c r="K11" s="33" t="s">
        <v>58</v>
      </c>
      <c r="L11" s="33" t="s">
        <v>58</v>
      </c>
      <c r="M11" s="33">
        <v>62995514.93</v>
      </c>
      <c r="N11" s="33">
        <v>11081958.359999999</v>
      </c>
      <c r="O11" s="33">
        <v>8153462.1899999995</v>
      </c>
      <c r="P11" s="31"/>
    </row>
    <row r="12" spans="2:17" x14ac:dyDescent="0.25">
      <c r="B12" s="103"/>
      <c r="C12" s="50">
        <v>2010</v>
      </c>
      <c r="D12" s="33">
        <v>8156388.5999999996</v>
      </c>
      <c r="E12" s="33">
        <v>7941353.6600000001</v>
      </c>
      <c r="F12" s="33">
        <v>8072123.6100000003</v>
      </c>
      <c r="G12" s="33">
        <v>8225133.6399999987</v>
      </c>
      <c r="H12" s="33">
        <v>8176588.5399999991</v>
      </c>
      <c r="I12" s="33">
        <v>8455076.1300000008</v>
      </c>
      <c r="J12" s="33">
        <v>8496398.2300000004</v>
      </c>
      <c r="K12" s="33">
        <v>8517607.4600000009</v>
      </c>
      <c r="L12" s="33">
        <v>8621215</v>
      </c>
      <c r="M12" s="33">
        <v>8691771.5099999998</v>
      </c>
      <c r="N12" s="33">
        <v>8725735.8900000006</v>
      </c>
      <c r="O12" s="33">
        <v>8787120.7699999996</v>
      </c>
      <c r="P12" s="35">
        <v>7.7716504379840678E-2</v>
      </c>
    </row>
    <row r="13" spans="2:17" x14ac:dyDescent="0.25">
      <c r="B13" s="103"/>
      <c r="C13" s="50">
        <v>2011</v>
      </c>
      <c r="D13" s="33">
        <v>9246197.4399999995</v>
      </c>
      <c r="E13" s="33">
        <v>17099693.850000001</v>
      </c>
      <c r="F13" s="33">
        <v>9341083.5700000003</v>
      </c>
      <c r="G13" s="33">
        <v>9594475.2199999988</v>
      </c>
      <c r="H13" s="33">
        <v>9865296.3800000008</v>
      </c>
      <c r="I13" s="33">
        <v>9995421.4700000007</v>
      </c>
      <c r="J13" s="33">
        <v>10164753.32</v>
      </c>
      <c r="K13" s="33">
        <v>10691839.809999999</v>
      </c>
      <c r="L13" s="33">
        <v>10454038.420000002</v>
      </c>
      <c r="M13" s="33">
        <v>10610144.209999999</v>
      </c>
      <c r="N13" s="33">
        <v>10660888.199999999</v>
      </c>
      <c r="O13" s="33">
        <v>10721040.530000001</v>
      </c>
      <c r="P13" s="35">
        <v>0.22008571528942378</v>
      </c>
    </row>
    <row r="14" spans="2:17" x14ac:dyDescent="0.25">
      <c r="B14" s="103"/>
      <c r="C14" s="50">
        <v>2012</v>
      </c>
      <c r="D14" s="33">
        <v>11228956.129999999</v>
      </c>
      <c r="E14" s="33">
        <v>11500934.440000001</v>
      </c>
      <c r="F14" s="33">
        <v>17969253.91</v>
      </c>
      <c r="G14" s="33">
        <v>13503543.620000001</v>
      </c>
      <c r="H14" s="33">
        <v>13222769.879999999</v>
      </c>
      <c r="I14" s="33">
        <v>12364722.98</v>
      </c>
      <c r="J14" s="33">
        <v>12315324.1</v>
      </c>
      <c r="K14" s="33">
        <v>12273122.6</v>
      </c>
      <c r="L14" s="33">
        <v>12321296.449999999</v>
      </c>
      <c r="M14" s="33">
        <v>12436636.099999998</v>
      </c>
      <c r="N14" s="33">
        <v>12441185.729999999</v>
      </c>
      <c r="O14" s="33">
        <v>12630038.069999998</v>
      </c>
      <c r="P14" s="35">
        <v>0.17806084536833633</v>
      </c>
    </row>
    <row r="15" spans="2:17" x14ac:dyDescent="0.25">
      <c r="B15" s="103"/>
      <c r="C15" s="50">
        <v>2013</v>
      </c>
      <c r="D15" s="33">
        <v>13157840.959999999</v>
      </c>
      <c r="E15" s="33">
        <v>13249368.830000002</v>
      </c>
      <c r="F15" s="33">
        <v>13203829.099999998</v>
      </c>
      <c r="G15" s="33">
        <v>13305736.92</v>
      </c>
      <c r="H15" s="33">
        <v>13405609.41</v>
      </c>
      <c r="I15" s="33">
        <v>13487762.949999999</v>
      </c>
      <c r="J15" s="33">
        <v>13575990.139999999</v>
      </c>
      <c r="K15" s="33">
        <v>13643505.910000002</v>
      </c>
      <c r="L15" s="33">
        <v>13762382.1</v>
      </c>
      <c r="M15" s="33">
        <v>14063198.290000001</v>
      </c>
      <c r="N15" s="33">
        <v>13961799.49</v>
      </c>
      <c r="O15" s="33">
        <v>14172133.879999999</v>
      </c>
      <c r="P15" s="35">
        <v>0.122097479156688</v>
      </c>
    </row>
    <row r="16" spans="2:17" x14ac:dyDescent="0.25">
      <c r="B16" s="103"/>
      <c r="C16" s="50">
        <v>2014</v>
      </c>
      <c r="D16" s="33">
        <v>14713125.740000002</v>
      </c>
      <c r="E16" s="33">
        <v>16654308.049999999</v>
      </c>
      <c r="F16" s="33">
        <v>15611938.760000002</v>
      </c>
      <c r="G16" s="33">
        <v>15627781.619999997</v>
      </c>
      <c r="H16" s="33">
        <v>15844896.34</v>
      </c>
      <c r="I16" s="33">
        <v>15838759.199999999</v>
      </c>
      <c r="J16" s="33">
        <v>16234170.190000001</v>
      </c>
      <c r="K16" s="33">
        <v>16129066.579999998</v>
      </c>
      <c r="L16" s="33">
        <v>16431504.77</v>
      </c>
      <c r="M16" s="33">
        <v>16515469.76</v>
      </c>
      <c r="N16" s="33">
        <v>16614078.389999999</v>
      </c>
      <c r="O16" s="33">
        <v>16787757.079999998</v>
      </c>
      <c r="P16" s="35">
        <v>0.18456099992755637</v>
      </c>
    </row>
    <row r="17" spans="2:16" x14ac:dyDescent="0.25">
      <c r="B17" s="103"/>
      <c r="C17" s="50">
        <v>2015</v>
      </c>
      <c r="D17" s="33">
        <v>17305074.120000001</v>
      </c>
      <c r="E17" s="33">
        <v>17284679.009999998</v>
      </c>
      <c r="F17" s="33">
        <v>17214068.129999999</v>
      </c>
      <c r="G17" s="33">
        <v>17082318.869999997</v>
      </c>
      <c r="H17" s="33">
        <v>17236567.899999999</v>
      </c>
      <c r="I17" s="33">
        <v>16864905.809999999</v>
      </c>
      <c r="J17" s="33">
        <v>16724473.630000001</v>
      </c>
      <c r="K17" s="33">
        <v>16568892.720000001</v>
      </c>
      <c r="L17" s="33">
        <v>16068165.15</v>
      </c>
      <c r="M17" s="33">
        <v>16204692.98</v>
      </c>
      <c r="N17" s="33">
        <v>16151667.289999999</v>
      </c>
      <c r="O17" s="33">
        <v>15840973.9</v>
      </c>
      <c r="P17" s="35">
        <v>-5.6397240887404942E-2</v>
      </c>
    </row>
    <row r="18" spans="2:16" x14ac:dyDescent="0.25">
      <c r="B18" s="103"/>
      <c r="C18" s="50">
        <v>2016</v>
      </c>
      <c r="D18" s="33">
        <v>15913680.329999998</v>
      </c>
      <c r="E18" s="33">
        <v>15958968.41</v>
      </c>
      <c r="F18" s="33">
        <v>16174027.309999999</v>
      </c>
      <c r="G18" s="33">
        <v>16038643.029999999</v>
      </c>
      <c r="H18" s="33">
        <v>16454104.199999999</v>
      </c>
      <c r="I18" s="33">
        <v>16539303.4</v>
      </c>
      <c r="J18" s="33">
        <v>16507788.710000001</v>
      </c>
      <c r="K18" s="33">
        <v>16644360.52</v>
      </c>
      <c r="L18" s="33">
        <v>16849374.079999998</v>
      </c>
      <c r="M18" s="33">
        <v>17287674.989999998</v>
      </c>
      <c r="N18" s="33">
        <v>17581335.780000001</v>
      </c>
      <c r="O18" s="33">
        <v>18000987.799999997</v>
      </c>
      <c r="P18" s="35">
        <v>0.13635613022504867</v>
      </c>
    </row>
    <row r="19" spans="2:16" x14ac:dyDescent="0.25">
      <c r="B19" s="103"/>
      <c r="C19" s="52">
        <v>2017</v>
      </c>
      <c r="D19" s="33">
        <v>18128249.18</v>
      </c>
      <c r="E19" s="33">
        <v>18679041.639999997</v>
      </c>
      <c r="F19" s="33">
        <v>18400841.670000002</v>
      </c>
      <c r="G19" s="33">
        <v>18570044.629999999</v>
      </c>
      <c r="H19" s="33">
        <v>18825516.82</v>
      </c>
      <c r="I19" s="33">
        <v>19107261.170000002</v>
      </c>
      <c r="J19" s="33">
        <v>19086694.530000001</v>
      </c>
      <c r="K19" s="33">
        <v>18963713.84</v>
      </c>
      <c r="L19" s="33">
        <v>18920627.75</v>
      </c>
      <c r="M19" s="33">
        <v>18883768.420000002</v>
      </c>
      <c r="N19" s="33">
        <v>18916341.689999998</v>
      </c>
      <c r="O19" s="33">
        <v>19517268.359999999</v>
      </c>
      <c r="P19" s="35">
        <v>8.4233186358806597E-2</v>
      </c>
    </row>
    <row r="20" spans="2:16" x14ac:dyDescent="0.25">
      <c r="B20" s="103"/>
      <c r="C20" s="52">
        <v>2018</v>
      </c>
      <c r="D20" s="33">
        <v>19862890.200000003</v>
      </c>
      <c r="E20" s="33">
        <v>19954146.539999999</v>
      </c>
      <c r="F20" s="33">
        <v>19870182.840000004</v>
      </c>
      <c r="G20" s="33">
        <v>20502231.150000006</v>
      </c>
      <c r="H20" s="33">
        <v>20334982.719999999</v>
      </c>
      <c r="I20" s="33">
        <v>20324522.690000005</v>
      </c>
      <c r="J20" s="33">
        <v>20346355.450000003</v>
      </c>
      <c r="K20" s="33">
        <v>20376937.619999997</v>
      </c>
      <c r="L20" s="33">
        <v>20518207.229999997</v>
      </c>
      <c r="M20" s="33">
        <v>20526344.09</v>
      </c>
      <c r="N20" s="33">
        <v>20377785.66</v>
      </c>
      <c r="O20" s="33">
        <v>20606676.800000001</v>
      </c>
      <c r="P20" s="35">
        <v>5.5817669763290702E-2</v>
      </c>
    </row>
    <row r="21" spans="2:16" x14ac:dyDescent="0.25">
      <c r="B21" s="103"/>
      <c r="C21" s="52">
        <v>2019</v>
      </c>
      <c r="D21" s="33">
        <f>+'Con P'!D21+'Con PS'!D21</f>
        <v>20895346.16</v>
      </c>
      <c r="E21" s="33">
        <f>+'Con P'!E21+'Con PS'!E21</f>
        <v>20921536.530000001</v>
      </c>
      <c r="F21" s="33">
        <f>+'Con P'!F21+'Con PS'!F21</f>
        <v>21091868.009999998</v>
      </c>
      <c r="G21" s="33">
        <f>+'Con P'!G21+'Con PS'!G21</f>
        <v>21409010.620000001</v>
      </c>
      <c r="H21" s="33">
        <f>+'Con P'!H21+'Con PS'!H21</f>
        <v>21658522.629999999</v>
      </c>
      <c r="I21" s="33">
        <f>+'Con P'!I21+'Con PS'!I21</f>
        <v>21902407.829999998</v>
      </c>
      <c r="J21" s="33">
        <f>+'Con P'!J21+'Con PS'!J21</f>
        <v>21929864.780000005</v>
      </c>
      <c r="K21" s="33">
        <f>+'Con P'!K21+'Con PS'!K21</f>
        <v>21789833.129999999</v>
      </c>
      <c r="L21" s="33">
        <f>+'Con P'!L21+'Con PS'!L21</f>
        <v>22022955.849999998</v>
      </c>
      <c r="M21" s="33">
        <f>+'Con P'!M21+'Con PS'!M21</f>
        <v>22510976.77</v>
      </c>
      <c r="N21" s="33">
        <f>+'Con P'!N21+'Con PS'!N21</f>
        <v>22308709.249999993</v>
      </c>
      <c r="O21" s="33">
        <f>+'Con P'!O21+'Con PS'!O21</f>
        <v>22390423.629999999</v>
      </c>
      <c r="P21" s="35">
        <v>8.6561595899829813E-2</v>
      </c>
    </row>
    <row r="22" spans="2:16" x14ac:dyDescent="0.25">
      <c r="B22" s="104"/>
      <c r="C22" s="52">
        <v>2020</v>
      </c>
      <c r="D22" s="33">
        <f>+'Con P'!D22+'Con PS'!D22</f>
        <v>22933340.609999999</v>
      </c>
      <c r="E22" s="33">
        <f>+'Con P'!E22+'Con PS'!E22</f>
        <v>23209209.34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>
        <f>E22/E21-1</f>
        <v>0.10934535361299291</v>
      </c>
    </row>
    <row r="23" spans="2:16" x14ac:dyDescent="0.25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57"/>
    </row>
    <row r="24" spans="2:16" x14ac:dyDescent="0.25">
      <c r="B24" s="16" t="s">
        <v>16</v>
      </c>
      <c r="C24" s="14"/>
      <c r="D24" s="14"/>
      <c r="E24" s="14"/>
      <c r="F24" s="14"/>
      <c r="G24" s="14"/>
      <c r="H24" s="44"/>
      <c r="I24" s="14"/>
      <c r="J24" s="14"/>
      <c r="K24" s="14"/>
      <c r="L24" s="14"/>
      <c r="M24" s="14"/>
      <c r="N24" s="14"/>
      <c r="O24" s="14"/>
    </row>
    <row r="25" spans="2:16" ht="27.6" customHeight="1" x14ac:dyDescent="0.25">
      <c r="B25" s="94" t="s">
        <v>26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2:16" ht="27.6" customHeight="1" x14ac:dyDescent="0.25">
      <c r="B26" s="94" t="s">
        <v>21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 x14ac:dyDescent="0.25">
      <c r="B27" s="18"/>
      <c r="C27" s="14"/>
      <c r="D27" s="14"/>
      <c r="E27" s="14"/>
      <c r="F27" s="14"/>
      <c r="G27" s="14"/>
      <c r="H27" s="17"/>
      <c r="I27" s="17"/>
      <c r="J27" s="17"/>
      <c r="K27" s="17"/>
      <c r="L27" s="17"/>
      <c r="M27" s="17"/>
      <c r="N27" s="17"/>
      <c r="O27" s="17"/>
    </row>
    <row r="28" spans="2:16" x14ac:dyDescent="0.25">
      <c r="B28" s="41" t="s">
        <v>67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2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0">
    <mergeCell ref="P9:P10"/>
    <mergeCell ref="B25:P25"/>
    <mergeCell ref="B26:P26"/>
    <mergeCell ref="F3:M3"/>
    <mergeCell ref="F4:M4"/>
    <mergeCell ref="F5:M5"/>
    <mergeCell ref="F6:M6"/>
    <mergeCell ref="D7:E7"/>
    <mergeCell ref="D9:O9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2016-04-07T15:49:51Z</cp:lastPrinted>
  <dcterms:created xsi:type="dcterms:W3CDTF">2012-07-11T15:55:46Z</dcterms:created>
  <dcterms:modified xsi:type="dcterms:W3CDTF">2020-03-17T14:42:04Z</dcterms:modified>
</cp:coreProperties>
</file>