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00 Informes\014 PEMS HASTA EL 21 de CADA MES\2020\01 Enero\"/>
    </mc:Choice>
  </mc:AlternateContent>
  <bookViews>
    <workbookView xWindow="0" yWindow="0" windowWidth="23040" windowHeight="10644" tabRatio="715" activeTab="1"/>
  </bookViews>
  <sheets>
    <sheet name="ÍNDICE" sheetId="8" r:id="rId1"/>
    <sheet name="Privado" sheetId="7" r:id="rId2"/>
    <sheet name="Base Cooperativas" sheetId="1" state="hidden" r:id="rId3"/>
    <sheet name="Mutualistas" sheetId="5" r:id="rId4"/>
    <sheet name="Base Bancos" sheetId="4" state="hidden" r:id="rId5"/>
    <sheet name="Cooperativas" sheetId="2" r:id="rId6"/>
    <sheet name="Base Mutualistas" sheetId="3" state="hidden" r:id="rId7"/>
  </sheets>
  <externalReferences>
    <externalReference r:id="rId8"/>
  </externalReferences>
  <definedNames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1" r:id="rId9"/>
    <pivotCache cacheId="2" r:id="rId10"/>
    <pivotCache cacheId="17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<sst xmlns="http://schemas.openxmlformats.org/spreadsheetml/2006/main" count="749" uniqueCount="97">
  <si>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</si>
  <si>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</si>
  <si>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</si>
  <si>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</si>
  <si>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</si>
  <si>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</si>
  <si>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</si>
  <si>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</si>
  <si>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</si>
  <si>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</si>
  <si>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</si>
  <si>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</si>
  <si>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</si>
  <si>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</si>
  <si>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</si>
  <si>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</si>
  <si>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</si>
  <si>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</si>
  <si>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</si>
  <si>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</si>
  <si>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</si>
  <si>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</si>
  <si>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</si>
  <si>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</si>
  <si>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</si>
  <si>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</si>
  <si>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</si>
  <si>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</si>
  <si>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</si>
  <si>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</si>
  <si>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</si>
  <si>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</si>
  <si>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</si>
  <si>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</si>
  <si>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</si>
  <si>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</si>
  <si>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</si>
  <si>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</si>
  <si>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</si>
  <si>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</si>
  <si>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</si>
  <si>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</si>
  <si>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</si>
  <si>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</si>
  <si>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</si>
  <si>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</si>
  <si>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</si>
  <si>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</si>
  <si>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Junio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</si>
  <si>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</si>
  <si>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</si>
  <si>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</si>
  <si>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</si>
  <si>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</si>
  <si>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</si>
  <si>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</si>
  <si>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</si>
  <si>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</si>
  <si>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</si>
  <si>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</si>
  <si>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</si>
  <si>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</si>
  <si>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</si>
  <si>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</si>
  <si>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</si>
  <si>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</si>
  <si>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</si>
  <si>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</si>
  <si>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</si>
  <si>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</si>
  <si>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</si>
  <si>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</si>
  <si>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</si>
  <si>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</si>
  <si>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</si>
  <si>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</si>
  <si>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</si>
  <si>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</si>
  <si>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</si>
  <si>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</si>
  <si>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</si>
  <si>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</si>
  <si>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</si>
  <si>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</si>
  <si>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</si>
  <si>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</si>
  <si>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</si>
  <si>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</si>
  <si>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</si>
  <si>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</si>
  <si>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</si>
  <si>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</si>
  <si>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</si>
  <si>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r>
      <t xml:space="preserve">(2)  </t>
    </r>
    <r>
      <rPr>
        <i/>
        <sz val="10"/>
        <color theme="1"/>
        <rFont val="Calibri"/>
        <family val="2"/>
        <scheme val="minor"/>
      </rPr>
      <t>Banco Central del Ecuador, Tasas de interés activas y pasivas del Sistema Financiero Nacional, Boletín semanal No. 622,  Operaciones efectuadas durante la semana del 05 al 11 de diciembre de 2019.</t>
    </r>
  </si>
  <si>
    <r>
      <rPr>
        <b/>
        <i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 Banco Central del Ecuador, Tasas de interés activas y pasivas del Sistema Financiero Nacional, Boletín semanal No. 622,  Operaciones efectuadas durante la semana del 05 al 11 de diciembre de 2019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</si>
  <si>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enero 2020)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</si>
  <si>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>Banco Central del Ecuador, Tasas de interés activas y pasivas del Sistema Financiero Nacional, Boletín semanal No. 627,  Operaciones efectuadas durante la semana del 09 al 15 de enero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</si>
</sst>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00\ _€_-;\-* #,##0.0000\ _€_-;_-* &quot;-&quot;??\ _€_-;_-@_-"/>
    <numFmt numFmtId="165" formatCode="0.0000"/>
    <numFmt numFmtId="166" formatCode="_(* #,##0.00_);_(* \(#,##0.00\);_(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5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4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7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6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6" fontId="0" fillId="0" borderId="0" xfId="2" applyNumberFormat="1" applyFont="1" applyBorder="1" applyAlignment="1">
      <alignment vertical="center"/>
    </xf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10" fontId="0" fillId="0" borderId="8" xfId="3" applyNumberFormat="1" applyFont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105"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numFmt numFmtId="164" formatCode="_-* #,##0.0000\ _€_-;\-* #,##0.0000\ _€_-;_-* &quot;-&quot;??\ _€_-;_-@_-"/>
    </dxf>
    <dxf>
      <alignment wrapText="1" readingOrder="0"/>
    </dxf>
    <dxf>
      <alignment horizontal="center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pivotCacheDefinition" Target="pivotCache/pivotCacheDefinition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gen%20Adicional%20SF%20PRIVADO%20ENERO%202020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 refreshError="1"/>
      <sheetData sheetId="1">
        <row r="8">
          <cell r="G8">
            <v>1.6354735807916215E-2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3822.646377662037" createdVersion="5" refreshedVersion="5" minRefreshableVersion="3" recordCount="76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19" count="3">
        <n v="2018"/>
        <n v="2019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1.1 millones y menor a 1.6 millones" u="1"/>
        <s v="Mayor a 1.6 millones y menor a 2.8 millones" u="1"/>
        <s v="Mayor a 2.8 millones" u="1"/>
        <s v="Menor o igual a 875.000" u="1"/>
      </sharedItems>
    </cacheField>
    <cacheField name="Menor o igual a 875 mil" numFmtId="0">
      <sharedItems containsBlank="1" containsMixedTypes="1" containsNumber="1" minValue="0" maxValue="7.1002678104466511E-3"/>
    </cacheField>
    <cacheField name="Mayor a 875 mil y menor a 1.1 millones" numFmtId="0">
      <sharedItems containsString="0" containsBlank="1" containsNumber="1" minValue="1.4347928478441268E-3" maxValue="1.4200535620893302E-2"/>
    </cacheField>
    <cacheField name="Mayor a 1.1 millones y menor a 1.6 millones" numFmtId="0">
      <sharedItems containsString="0" containsBlank="1" containsNumber="1" minValue="2.1521892717661899E-3" maxValue="2.130080343133995E-2"/>
    </cacheField>
    <cacheField name="Mayor a 1.6 millones y menor a 2.8 millones" numFmtId="0">
      <sharedItems containsString="0" containsBlank="1" containsNumber="1" minValue="2.8695856956882536E-3" maxValue="2.8401071241786605E-2"/>
    </cacheField>
    <cacheField name="Mayor a 2.8 millones" numFmtId="0">
      <sharedItems containsString="0" containsBlank="1" containsNumber="1" minValue="3.5869821196103167E-3" maxValue="3.5501339052233252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3822.648395370372" createdVersion="5" refreshedVersion="5" minRefreshableVersion="3" recordCount="76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19" count="3">
        <n v="2018"/>
        <n v="2019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7.7563261460007046E-3"/>
    </cacheField>
    <cacheField name="Mayor a 875 mil y menor a 1.1 millones" numFmtId="0">
      <sharedItems containsString="0" containsBlank="1" containsNumber="1" minValue="1.3857233757544861E-3" maxValue="1.5512652292001409E-2"/>
    </cacheField>
    <cacheField name="Mayor a 1.1 millones y menor a 1.6 millones" numFmtId="0">
      <sharedItems containsString="0" containsBlank="1" containsNumber="1" minValue="2.0785850636317288E-3" maxValue="2.3268978438002113E-2"/>
    </cacheField>
    <cacheField name="Mayor a 1.6 millones y menor a 2.8 millones" numFmtId="0">
      <sharedItems containsString="0" containsBlank="1" containsNumber="1" minValue="2.7714467515089721E-3" maxValue="3.1025304584002818E-2"/>
    </cacheField>
    <cacheField name="Mayor a 2.8 millones" numFmtId="0">
      <sharedItems containsString="0" containsBlank="1" containsNumber="1" minValue="3.4643084393862151E-3" maxValue="3.878163073000352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3857.444196296296" createdVersion="5" refreshedVersion="5" minRefreshableVersion="3" recordCount="151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0" count="5">
        <n v="2017"/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0.000 y menor a 5 millones" u="1"/>
        <s v="Menor o igual a 650.000" u="1"/>
        <s v="Mayor a 19 millones y menor a 65 millones" u="1"/>
        <s v="Mayor a 65 millones" u="1"/>
        <s v="Mayor a 5 millones y menor a 19 millones" u="1"/>
      </sharedItems>
    </cacheField>
    <cacheField name="Menor o igual a 650.000" numFmtId="0">
      <sharedItems containsString="0" containsBlank="1" containsNumber="1" minValue="0" maxValue="6.6042168669300351E-3"/>
    </cacheField>
    <cacheField name="Mayor a 650.000 y menor a 5 millones" numFmtId="0">
      <sharedItems containsString="0" containsBlank="1" containsNumber="1" minValue="1.142971258621087E-3" maxValue="1.320843373386007E-2"/>
    </cacheField>
    <cacheField name="Mayor a 5 millones y menor a 19 millones" numFmtId="0">
      <sharedItems containsString="0" containsBlank="1" containsNumber="1" minValue="1.7144568879316304E-3" maxValue="1.9812650600790103E-2"/>
    </cacheField>
    <cacheField name="Mayor a 19 millones y menor a 65 millones" numFmtId="0">
      <sharedItems containsString="0" containsBlank="1" containsNumber="1" minValue="2.285942517242174E-3" maxValue="2.6416867467720141E-2"/>
    </cacheField>
    <cacheField name="Mayor a 65 millones" numFmtId="0">
      <sharedItems containsString="0" containsBlank="1" containsNumber="1" minValue="2.8574281465527174E-3" maxValue="3.3021084334650175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12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1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  <r>
    <x v="4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4"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h="1" x="2"/>
        <item x="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7"/>
        <item m="1" x="6"/>
        <item m="1" x="10"/>
        <item m="1" x="8"/>
        <item m="1" x="9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104">
      <pivotArea field="2" type="button" dataOnly="0" labelOnly="1" outline="0" axis="axisCol" fieldPosition="0"/>
    </format>
    <format dxfId="103">
      <pivotArea field="2" type="button" dataOnly="0" labelOnly="1" outline="0" axis="axisCol" fieldPosition="0"/>
    </format>
    <format dxfId="102">
      <pivotArea outline="0" collapsedLevelsAreSubtotals="1" fieldPosition="0"/>
    </format>
    <format dxfId="101">
      <pivotArea dataOnly="0" labelOnly="1" fieldPosition="0">
        <references count="1">
          <reference field="2" count="0"/>
        </references>
      </pivotArea>
    </format>
    <format dxfId="100">
      <pivotArea dataOnly="0" labelOnly="1" grandCol="1" outline="0" fieldPosition="0"/>
    </format>
    <format dxfId="99">
      <pivotArea dataOnly="0" labelOnly="1" fieldPosition="0">
        <references count="1">
          <reference field="2" count="0"/>
        </references>
      </pivotArea>
    </format>
    <format dxfId="98">
      <pivotArea dataOnly="0" labelOnly="1" grandCol="1" outline="0" fieldPosition="0"/>
    </format>
    <format dxfId="97">
      <pivotArea dataOnly="0" labelOnly="1" fieldPosition="0">
        <references count="1">
          <reference field="2" count="0"/>
        </references>
      </pivotArea>
    </format>
    <format dxfId="96">
      <pivotArea dataOnly="0" labelOnly="1" grandCol="1" outline="0" fieldPosition="0"/>
    </format>
    <format dxfId="95">
      <pivotArea dataOnly="0" outline="0" fieldPosition="0">
        <references count="1">
          <reference field="4294967294" count="1">
            <x v="4"/>
          </reference>
        </references>
      </pivotArea>
    </format>
    <format dxfId="94">
      <pivotArea field="-2" type="button" dataOnly="0" labelOnly="1" outline="0" axis="axisRow" fieldPosition="0"/>
    </format>
    <format dxfId="93">
      <pivotArea dataOnly="0" labelOnly="1" fieldPosition="0">
        <references count="1">
          <reference field="2" count="0"/>
        </references>
      </pivotArea>
    </format>
    <format dxfId="9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4">
        <item h="1" x="0"/>
        <item x="1"/>
        <item h="1" x="2"/>
        <item t="default"/>
      </items>
    </pivotField>
    <pivotField showAll="0">
      <items count="14">
        <item h="1"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x="2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75">
      <pivotArea dataOnly="0" labelOnly="1" fieldPosition="0">
        <references count="1">
          <reference field="2" count="0"/>
        </references>
      </pivotArea>
    </format>
    <format dxfId="74">
      <pivotArea dataOnly="0" labelOnly="1" fieldPosition="0">
        <references count="1">
          <reference field="2" count="0"/>
        </references>
      </pivotArea>
    </format>
    <format dxfId="73">
      <pivotArea dataOnly="0" labelOnly="1" fieldPosition="0">
        <references count="1">
          <reference field="2" count="0"/>
        </references>
      </pivotArea>
    </format>
    <format dxfId="72">
      <pivotArea outline="0" collapsedLevelsAreSubtotals="1" fieldPosition="0"/>
    </format>
    <format dxfId="71">
      <pivotArea field="2" type="button" dataOnly="0" labelOnly="1" outline="0" axis="axisCol" fieldPosition="0"/>
    </format>
    <format dxfId="70">
      <pivotArea collapsedLevelsAreSubtotals="1" fieldPosition="0">
        <references count="1">
          <reference field="4294967294" count="1">
            <x v="4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8">
      <pivotArea field="-2" type="button" dataOnly="0" labelOnly="1" outline="0" axis="axisRow" fieldPosition="0"/>
    </format>
    <format dxfId="67">
      <pivotArea dataOnly="0" labelOnly="1" fieldPosition="0">
        <references count="1">
          <reference field="2" count="0"/>
        </references>
      </pivotArea>
    </format>
    <format dxfId="66">
      <pivotArea field="-2" type="button" dataOnly="0" labelOnly="1" outline="0" axis="axisRow" fieldPosition="0"/>
    </format>
    <format dxfId="65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4">
        <item h="1" x="0"/>
        <item x="1"/>
        <item h="1" x="2"/>
        <item t="default"/>
      </items>
    </pivotField>
    <pivotField showAll="0">
      <items count="14">
        <item h="1"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x="2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10"/>
        <item m="1" x="6"/>
        <item m="1" x="7"/>
        <item m="1" x="8"/>
        <item m="1" x="9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91">
      <pivotArea dataOnly="0" labelOnly="1" grandCol="1" outline="0" fieldPosition="0"/>
    </format>
    <format dxfId="90">
      <pivotArea dataOnly="0" labelOnly="1" grandCol="1" outline="0" fieldPosition="0"/>
    </format>
    <format dxfId="89">
      <pivotArea dataOnly="0" labelOnly="1" grandCol="1" outline="0" fieldPosition="0"/>
    </format>
    <format dxfId="88">
      <pivotArea outline="0" collapsedLevelsAreSubtotals="1" fieldPosition="0"/>
    </format>
    <format dxfId="87">
      <pivotArea field="2" type="button" dataOnly="0" labelOnly="1" outline="0" axis="axisCol" fieldPosition="0"/>
    </format>
    <format dxfId="86">
      <pivotArea field="2" type="button" dataOnly="0" labelOnly="1" outline="0" axis="axisCol" fieldPosition="0"/>
    </format>
    <format dxfId="85">
      <pivotArea dataOnly="0" labelOnly="1" fieldPosition="0">
        <references count="1">
          <reference field="2" count="0"/>
        </references>
      </pivotArea>
    </format>
    <format dxfId="84">
      <pivotArea dataOnly="0" labelOnly="1" fieldPosition="0">
        <references count="1">
          <reference field="2" count="0"/>
        </references>
      </pivotArea>
    </format>
    <format dxfId="83">
      <pivotArea dataOnly="0" labelOnly="1" fieldPosition="0">
        <references count="1">
          <reference field="2" count="0"/>
        </references>
      </pivotArea>
    </format>
    <format dxfId="82">
      <pivotArea field="-2" type="button" dataOnly="0" labelOnly="1" outline="0" axis="axisRow" fieldPosition="0"/>
    </format>
    <format dxfId="81">
      <pivotArea field="-2" type="button" dataOnly="0" labelOnly="1" outline="0" axis="axisRow" fieldPosition="0"/>
    </format>
    <format dxfId="80">
      <pivotArea dataOnly="0" outline="0" fieldPosition="0">
        <references count="1">
          <reference field="4294967294" count="1">
            <x v="4"/>
          </reference>
        </references>
      </pivotArea>
    </format>
    <format dxfId="79">
      <pivotArea collapsedLevelsAreSubtotals="1" fieldPosition="0">
        <references count="1">
          <reference field="4294967294" count="1">
            <x v="4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">
      <pivotArea field="-2" type="button" dataOnly="0" labelOnly="1" outline="0" axis="axisRow" fieldPosition="0"/>
    </format>
    <format dxfId="76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3">
        <i x="0"/>
        <i x="1" s="1"/>
        <i x="2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3">
        <i x="2" s="1"/>
        <i x="1"/>
        <i x="0"/>
        <i x="11"/>
        <i x="10"/>
        <i x="9"/>
        <i x="8"/>
        <i x="7"/>
        <i x="6"/>
        <i x="5"/>
        <i x="4"/>
        <i x="3"/>
        <i x="12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3">
        <i x="1" s="1"/>
        <i x="0"/>
        <i x="2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5">
        <i x="3" s="1"/>
        <i x="2"/>
        <i x="1"/>
        <i x="4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3">
        <i x="3" s="1"/>
        <i x="4" nd="1"/>
        <i x="5" nd="1"/>
        <i x="6" nd="1"/>
        <i x="7" nd="1"/>
        <i x="8" nd="1"/>
        <i x="9" nd="1"/>
        <i x="10" nd="1"/>
        <i x="11" nd="1"/>
        <i x="0" nd="1"/>
        <i x="1" nd="1"/>
        <i x="2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3">
        <i x="3"/>
        <i x="4"/>
        <i x="5"/>
        <i x="6"/>
        <i x="7"/>
        <i x="8"/>
        <i x="9"/>
        <i x="10"/>
        <i x="11"/>
        <i x="0"/>
        <i x="1"/>
        <i x="2" s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11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rowHeight="234950"/>
  <slicer name="Mes" cache="SegmentaciónDeDatos_Mes" caption="Mes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I20" sqref="I20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41" t="s">
        <v>95</v>
      </c>
      <c r="H2" s="41"/>
      <c r="I2" s="41"/>
    </row>
    <row r="3" spans="1:10" ht="14.4" customHeight="1" x14ac:dyDescent="0.3">
      <c r="G3" s="41"/>
      <c r="H3" s="41"/>
      <c r="I3" s="41"/>
    </row>
    <row r="4" spans="1:10" ht="14.4" customHeight="1" x14ac:dyDescent="0.3">
      <c r="G4" s="41"/>
      <c r="H4" s="41"/>
      <c r="I4" s="41"/>
    </row>
    <row r="5" spans="1:10" ht="14.4" customHeight="1" x14ac:dyDescent="0.3">
      <c r="G5" s="41"/>
      <c r="H5" s="41"/>
      <c r="I5" s="41"/>
    </row>
    <row r="6" spans="1:10" ht="14.4" customHeight="1" x14ac:dyDescent="0.3">
      <c r="G6" s="41"/>
      <c r="H6" s="41"/>
      <c r="I6" s="41"/>
    </row>
    <row r="8" spans="1:10" ht="34.799999999999997" customHeight="1" x14ac:dyDescent="0.35">
      <c r="B8" s="42" t="s">
        <v>72</v>
      </c>
      <c r="C8" s="42"/>
      <c r="D8" s="42"/>
      <c r="E8" s="42"/>
      <c r="F8" s="42"/>
      <c r="G8" s="42"/>
      <c r="H8" s="42"/>
      <c r="I8" s="42"/>
      <c r="J8" s="42"/>
    </row>
    <row r="10" spans="1:10" x14ac:dyDescent="0.3">
      <c r="B10" s="21" t="s">
        <v>73</v>
      </c>
      <c r="C10" s="43" t="s">
        <v>74</v>
      </c>
      <c r="D10" s="44"/>
      <c r="E10" s="44"/>
      <c r="F10" s="44"/>
      <c r="G10" s="44"/>
      <c r="H10" s="44"/>
      <c r="I10" s="44"/>
      <c r="J10" s="45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75</v>
      </c>
      <c r="C12" s="44" t="s">
        <v>76</v>
      </c>
      <c r="D12" s="44"/>
      <c r="E12" s="44"/>
      <c r="F12" s="44"/>
      <c r="G12" s="44"/>
      <c r="H12" s="44"/>
      <c r="I12" s="44"/>
      <c r="J12" s="45"/>
    </row>
    <row r="13" spans="1:10" x14ac:dyDescent="0.3">
      <c r="B13" s="25" t="s">
        <v>77</v>
      </c>
      <c r="C13" s="46" t="s">
        <v>45</v>
      </c>
      <c r="D13" s="39"/>
      <c r="E13" s="39"/>
      <c r="F13" s="39"/>
      <c r="G13" s="39"/>
      <c r="H13" s="39"/>
      <c r="I13" s="39"/>
      <c r="J13" s="40"/>
    </row>
    <row r="14" spans="1:10" x14ac:dyDescent="0.3">
      <c r="A14" s="26"/>
      <c r="B14" s="27" t="s">
        <v>78</v>
      </c>
      <c r="C14" s="39" t="s">
        <v>61</v>
      </c>
      <c r="D14" s="39"/>
      <c r="E14" s="39"/>
      <c r="F14" s="39"/>
      <c r="G14" s="39"/>
      <c r="H14" s="39"/>
      <c r="I14" s="39"/>
      <c r="J14" s="40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topLeftCell="A10" workbookViewId="0">
      <selection activeCell="D28" sqref="D28"/>
    </sheetView>
  </sheetViews>
  <sheetFormatPr baseColWidth="10" defaultRowHeight="14.4" x14ac:dyDescent="0.3"/>
  <cols>
    <col min="1" max="1" width="36.777343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49" t="s">
        <v>42</v>
      </c>
      <c r="C3" s="49"/>
      <c r="D3" s="49"/>
      <c r="E3" s="49"/>
      <c r="F3" s="49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0" t="s">
        <v>67</v>
      </c>
      <c r="C4" s="50"/>
      <c r="D4" s="50"/>
      <c r="E4" s="50"/>
      <c r="F4" s="50"/>
      <c r="G4" s="7"/>
      <c r="H4" s="7"/>
      <c r="I4" s="7"/>
    </row>
    <row r="5" spans="1:15" ht="18" x14ac:dyDescent="0.35">
      <c r="A5" s="10" t="s">
        <v>44</v>
      </c>
      <c r="B5" s="51"/>
      <c r="C5" s="51"/>
      <c r="D5" s="51"/>
      <c r="E5" s="51"/>
      <c r="F5" s="51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3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3">
      <c r="B14" s="52" t="s">
        <v>41</v>
      </c>
      <c r="C14" s="52"/>
      <c r="D14" s="52"/>
      <c r="E14" s="52"/>
      <c r="F14" s="52"/>
    </row>
    <row r="15" spans="1:15" x14ac:dyDescent="0.3">
      <c r="A15" s="47" t="s">
        <v>16</v>
      </c>
      <c r="B15" s="47"/>
      <c r="C15" s="47"/>
      <c r="D15" s="47"/>
      <c r="E15" s="47"/>
      <c r="F15" s="47"/>
    </row>
    <row r="16" spans="1:15" x14ac:dyDescent="0.3">
      <c r="B16" s="3" t="s">
        <v>34</v>
      </c>
    </row>
    <row r="17" spans="1:6" ht="28.8" x14ac:dyDescent="0.3">
      <c r="A17" s="16" t="s">
        <v>51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68</v>
      </c>
      <c r="B18" s="2">
        <v>0</v>
      </c>
      <c r="C18" s="2">
        <v>1.6354735807916215E-3</v>
      </c>
      <c r="D18" s="2">
        <v>3.2709471615832431E-3</v>
      </c>
      <c r="E18" s="2">
        <v>4.9064207423748646E-3</v>
      </c>
      <c r="F18" s="2">
        <v>6.5418943231664861E-3</v>
      </c>
    </row>
    <row r="19" spans="1:6" x14ac:dyDescent="0.3">
      <c r="A19" s="1" t="s">
        <v>92</v>
      </c>
      <c r="B19" s="2">
        <v>1.6354735807916215E-3</v>
      </c>
      <c r="C19" s="2">
        <v>3.2709471615832431E-3</v>
      </c>
      <c r="D19" s="2">
        <v>6.5418943231664861E-3</v>
      </c>
      <c r="E19" s="2">
        <v>9.8128414847497292E-3</v>
      </c>
      <c r="F19" s="2">
        <v>1.3083788646332972E-2</v>
      </c>
    </row>
    <row r="20" spans="1:6" x14ac:dyDescent="0.3">
      <c r="A20" s="1" t="s">
        <v>69</v>
      </c>
      <c r="B20" s="2">
        <v>2.4532103711874323E-3</v>
      </c>
      <c r="C20" s="2">
        <v>4.9064207423748646E-3</v>
      </c>
      <c r="D20" s="2">
        <v>9.8128414847497292E-3</v>
      </c>
      <c r="E20" s="2">
        <v>1.4719262227124594E-2</v>
      </c>
      <c r="F20" s="2">
        <v>1.9625682969499458E-2</v>
      </c>
    </row>
    <row r="21" spans="1:6" x14ac:dyDescent="0.3">
      <c r="A21" s="1" t="s">
        <v>70</v>
      </c>
      <c r="B21" s="2">
        <v>3.2709471615832431E-3</v>
      </c>
      <c r="C21" s="2">
        <v>6.5418943231664861E-3</v>
      </c>
      <c r="D21" s="2">
        <v>1.3083788646332972E-2</v>
      </c>
      <c r="E21" s="2">
        <v>1.9625682969499458E-2</v>
      </c>
      <c r="F21" s="2">
        <v>2.6167577292665944E-2</v>
      </c>
    </row>
    <row r="22" spans="1:6" x14ac:dyDescent="0.3">
      <c r="A22" s="4" t="s">
        <v>71</v>
      </c>
      <c r="B22" s="5">
        <v>4.0886839519790538E-3</v>
      </c>
      <c r="C22" s="5">
        <v>8.1773679039581076E-3</v>
      </c>
      <c r="D22" s="5">
        <v>1.6354735807916215E-2</v>
      </c>
      <c r="E22" s="5">
        <v>2.4532103711874323E-2</v>
      </c>
      <c r="F22" s="5">
        <v>3.2709471615832431E-2</v>
      </c>
    </row>
    <row r="25" spans="1:6" ht="47.4" customHeight="1" x14ac:dyDescent="0.3">
      <c r="A25" s="48" t="s">
        <v>96</v>
      </c>
      <c r="B25" s="48"/>
      <c r="C25" s="48"/>
      <c r="D25" s="48"/>
      <c r="E25" s="48"/>
      <c r="F25" s="48"/>
    </row>
    <row r="26" spans="1:6" ht="34.799999999999997" customHeight="1" x14ac:dyDescent="0.3">
      <c r="A26" s="48" t="s">
        <v>90</v>
      </c>
      <c r="B26" s="48"/>
      <c r="C26" s="48"/>
      <c r="D26" s="48"/>
      <c r="E26" s="48"/>
      <c r="F26" s="48"/>
    </row>
    <row r="27" spans="1:6" x14ac:dyDescent="0.3">
      <c r="A27" s="28" t="s">
        <v>83</v>
      </c>
      <c r="B27" s="29"/>
      <c r="C27" s="30"/>
      <c r="D27" s="30"/>
      <c r="E27" s="30"/>
      <c r="F27" s="30"/>
    </row>
    <row r="28" spans="1:6" x14ac:dyDescent="0.3">
      <c r="A28" s="31" t="s">
        <v>84</v>
      </c>
      <c r="B28" s="32"/>
      <c r="C28" s="33"/>
      <c r="D28" s="33"/>
      <c r="E28" s="33"/>
      <c r="F28" s="33"/>
    </row>
    <row r="29" spans="1:6" ht="14.4" customHeight="1" x14ac:dyDescent="0.3">
      <c r="A29" s="31" t="s">
        <v>85</v>
      </c>
      <c r="B29" s="32"/>
      <c r="C29" s="30"/>
      <c r="D29" s="30"/>
      <c r="E29" s="30"/>
      <c r="F29" s="30"/>
    </row>
    <row r="30" spans="1:6" ht="14.4" customHeight="1" x14ac:dyDescent="0.3">
      <c r="A30" s="31" t="s">
        <v>86</v>
      </c>
      <c r="B30" s="34"/>
      <c r="C30" s="35"/>
      <c r="D30" s="35"/>
      <c r="E30" s="35"/>
      <c r="F30" s="35"/>
    </row>
    <row r="31" spans="1:6" ht="14.4" customHeight="1" x14ac:dyDescent="0.3">
      <c r="A31" s="31" t="s">
        <v>87</v>
      </c>
      <c r="B31" s="34"/>
      <c r="C31" s="35"/>
      <c r="D31" s="35"/>
      <c r="E31" s="35"/>
      <c r="F31" s="35"/>
    </row>
    <row r="32" spans="1:6" x14ac:dyDescent="0.3">
      <c r="A32" s="31" t="s">
        <v>88</v>
      </c>
      <c r="B32" s="34"/>
      <c r="C32" s="35"/>
      <c r="D32" s="35"/>
      <c r="E32" s="35"/>
      <c r="F32" s="35"/>
    </row>
    <row r="33" spans="1:6" ht="33.6" customHeight="1" x14ac:dyDescent="0.3">
      <c r="A33" s="48" t="s">
        <v>91</v>
      </c>
      <c r="B33" s="48"/>
      <c r="C33" s="48"/>
      <c r="D33" s="48"/>
      <c r="E33" s="48"/>
      <c r="F33" s="48"/>
    </row>
    <row r="34" spans="1:6" x14ac:dyDescent="0.3">
      <c r="A34" s="36" t="s">
        <v>89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7"/>
  <sheetViews>
    <sheetView topLeftCell="A57" workbookViewId="0">
      <selection activeCell="P75" sqref="P75"/>
    </sheetView>
  </sheetViews>
  <sheetFormatPr baseColWidth="10" defaultRowHeight="14.4" x14ac:dyDescent="0.3"/>
  <cols>
    <col min="6" max="6" width="22.33203125" customWidth="1"/>
    <col min="7" max="7" width="20" customWidth="1"/>
    <col min="8" max="8" width="12.33203125" customWidth="1"/>
  </cols>
  <sheetData>
    <row r="2" spans="2:11" x14ac:dyDescent="0.3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3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3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3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3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3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3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3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3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3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3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3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3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3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3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3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3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3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3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3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3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3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3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3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3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3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3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3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3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3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3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3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3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3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3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3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3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3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3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3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3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3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3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3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3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3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3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3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3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3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3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3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3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3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3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3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3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3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3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3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3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3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3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3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3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3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3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3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3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3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3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3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3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3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3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3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13" workbookViewId="0">
      <selection activeCell="B5" sqref="B5:F5"/>
    </sheetView>
  </sheetViews>
  <sheetFormatPr baseColWidth="10" defaultRowHeight="14.4" x14ac:dyDescent="0.3"/>
  <cols>
    <col min="1" max="1" width="38.21875" customWidth="1"/>
    <col min="2" max="6" width="16.2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49" t="s">
        <v>42</v>
      </c>
      <c r="C3" s="49"/>
      <c r="D3" s="49"/>
      <c r="E3" s="49"/>
      <c r="F3" s="49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0" t="s">
        <v>43</v>
      </c>
      <c r="C4" s="50"/>
      <c r="D4" s="50"/>
      <c r="E4" s="50"/>
      <c r="F4" s="50"/>
      <c r="G4" s="7"/>
      <c r="H4" s="7"/>
      <c r="I4" s="7"/>
    </row>
    <row r="5" spans="1:15" ht="18" x14ac:dyDescent="0.35">
      <c r="A5" s="10" t="s">
        <v>44</v>
      </c>
      <c r="B5" s="51" t="s">
        <v>61</v>
      </c>
      <c r="C5" s="51"/>
      <c r="D5" s="51"/>
      <c r="E5" s="51"/>
      <c r="F5" s="51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2" t="s">
        <v>41</v>
      </c>
      <c r="C14" s="52"/>
      <c r="D14" s="52"/>
      <c r="E14" s="52"/>
      <c r="F14" s="52"/>
    </row>
    <row r="15" spans="1:15" x14ac:dyDescent="0.3">
      <c r="A15" s="53" t="s">
        <v>16</v>
      </c>
      <c r="B15" s="53"/>
      <c r="C15" s="53"/>
      <c r="D15" s="53"/>
      <c r="E15" s="53"/>
      <c r="F15" s="53"/>
    </row>
    <row r="16" spans="1:15" x14ac:dyDescent="0.3">
      <c r="B16" s="14" t="s">
        <v>34</v>
      </c>
    </row>
    <row r="17" spans="1:6" ht="43.2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2">
        <v>0</v>
      </c>
      <c r="C18" s="2">
        <v>1.7596458638958125E-3</v>
      </c>
      <c r="D18" s="2">
        <v>3.5192917277916251E-3</v>
      </c>
      <c r="E18" s="2">
        <v>5.2789375916874369E-3</v>
      </c>
      <c r="F18" s="2">
        <v>7.0385834555832501E-3</v>
      </c>
    </row>
    <row r="19" spans="1:6" x14ac:dyDescent="0.3">
      <c r="A19" s="1" t="s">
        <v>36</v>
      </c>
      <c r="B19" s="2">
        <v>1.7596458638958125E-3</v>
      </c>
      <c r="C19" s="2">
        <v>3.5192917277916251E-3</v>
      </c>
      <c r="D19" s="2">
        <v>7.0385834555832501E-3</v>
      </c>
      <c r="E19" s="2">
        <v>1.0557875183374874E-2</v>
      </c>
      <c r="F19" s="2">
        <v>1.40771669111665E-2</v>
      </c>
    </row>
    <row r="20" spans="1:6" x14ac:dyDescent="0.3">
      <c r="A20" s="1" t="s">
        <v>37</v>
      </c>
      <c r="B20" s="2">
        <v>2.6394687958437185E-3</v>
      </c>
      <c r="C20" s="2">
        <v>5.2789375916874369E-3</v>
      </c>
      <c r="D20" s="2">
        <v>1.0557875183374874E-2</v>
      </c>
      <c r="E20" s="2">
        <v>1.5836812775062312E-2</v>
      </c>
      <c r="F20" s="2">
        <v>2.1115750366749748E-2</v>
      </c>
    </row>
    <row r="21" spans="1:6" x14ac:dyDescent="0.3">
      <c r="A21" s="1" t="s">
        <v>38</v>
      </c>
      <c r="B21" s="2">
        <v>3.5192917277916251E-3</v>
      </c>
      <c r="C21" s="2">
        <v>7.0385834555832501E-3</v>
      </c>
      <c r="D21" s="2">
        <v>1.40771669111665E-2</v>
      </c>
      <c r="E21" s="2">
        <v>2.1115750366749748E-2</v>
      </c>
      <c r="F21" s="2">
        <v>2.8154333822333E-2</v>
      </c>
    </row>
    <row r="22" spans="1:6" x14ac:dyDescent="0.3">
      <c r="A22" s="4" t="s">
        <v>39</v>
      </c>
      <c r="B22" s="5">
        <v>4.3991146597395312E-3</v>
      </c>
      <c r="C22" s="5">
        <v>8.7982293194790624E-3</v>
      </c>
      <c r="D22" s="5">
        <v>1.7596458638958125E-2</v>
      </c>
      <c r="E22" s="5">
        <v>2.6394687958437187E-2</v>
      </c>
      <c r="F22" s="5">
        <v>3.519291727791625E-2</v>
      </c>
    </row>
    <row r="23" spans="1:6" x14ac:dyDescent="0.3">
      <c r="C23" s="15"/>
    </row>
    <row r="24" spans="1:6" ht="49.2" customHeight="1" x14ac:dyDescent="0.3">
      <c r="A24" s="48" t="s">
        <v>81</v>
      </c>
      <c r="B24" s="48"/>
      <c r="C24" s="48"/>
      <c r="D24" s="48"/>
      <c r="E24" s="48"/>
      <c r="F24" s="48"/>
    </row>
    <row r="25" spans="1:6" ht="30" customHeight="1" x14ac:dyDescent="0.3">
      <c r="A25" s="48" t="s">
        <v>94</v>
      </c>
      <c r="B25" s="48"/>
      <c r="C25" s="48"/>
      <c r="D25" s="48"/>
      <c r="E25" s="48"/>
      <c r="F25" s="48"/>
    </row>
    <row r="26" spans="1:6" x14ac:dyDescent="0.3">
      <c r="A26" s="48" t="s">
        <v>82</v>
      </c>
      <c r="B26" s="48"/>
      <c r="C26" s="48"/>
      <c r="D26" s="48"/>
      <c r="E26" s="48"/>
      <c r="F26" s="48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3"/>
  <sheetViews>
    <sheetView topLeftCell="A131" workbookViewId="0">
      <selection activeCell="I148" sqref="I148"/>
    </sheetView>
  </sheetViews>
  <sheetFormatPr baseColWidth="10" defaultRowHeight="14.4" x14ac:dyDescent="0.3"/>
  <cols>
    <col min="7" max="7" width="30.21875" bestFit="1" customWidth="1"/>
    <col min="8" max="8" width="13.77734375" customWidth="1"/>
  </cols>
  <sheetData>
    <row r="3" spans="3:12" x14ac:dyDescent="0.3">
      <c r="E3" t="s">
        <v>28</v>
      </c>
      <c r="F3" t="s">
        <v>29</v>
      </c>
      <c r="G3" t="s">
        <v>15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</row>
    <row r="4" spans="3:12" x14ac:dyDescent="0.3">
      <c r="C4" t="s">
        <v>52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3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3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3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3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3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3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3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3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3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3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3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3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3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3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3">
      <c r="C19" t="s">
        <v>0</v>
      </c>
      <c r="D19" t="s">
        <v>5</v>
      </c>
      <c r="E19">
        <v>2018</v>
      </c>
      <c r="F19" t="s">
        <v>55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3">
      <c r="E20">
        <v>2018</v>
      </c>
      <c r="F20" t="s">
        <v>55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3">
      <c r="E21">
        <v>2018</v>
      </c>
      <c r="F21" t="s">
        <v>55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3">
      <c r="E22">
        <v>2018</v>
      </c>
      <c r="F22" t="s">
        <v>55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3">
      <c r="E23">
        <v>2018</v>
      </c>
      <c r="F23" t="s">
        <v>55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3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3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3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3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3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3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3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3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3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3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3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3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3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3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3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3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3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3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3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3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3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3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3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3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3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3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3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3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3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3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3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3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3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3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3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3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3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3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3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3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3">
      <c r="D64" t="s">
        <v>53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3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3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3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3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3">
      <c r="D69" t="s">
        <v>54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3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3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3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3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3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3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3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3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3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3">
      <c r="C79" t="s">
        <v>1</v>
      </c>
      <c r="D79" t="s">
        <v>55</v>
      </c>
      <c r="E79">
        <v>2019</v>
      </c>
      <c r="F79" t="s">
        <v>55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3">
      <c r="E80">
        <v>2019</v>
      </c>
      <c r="F80" t="s">
        <v>55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3">
      <c r="E81">
        <v>2019</v>
      </c>
      <c r="F81" t="s">
        <v>55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3">
      <c r="E82">
        <v>2019</v>
      </c>
      <c r="F82" t="s">
        <v>55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3">
      <c r="E83">
        <v>2019</v>
      </c>
      <c r="F83" t="s">
        <v>55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3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3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3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3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3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3">
      <c r="D89" t="s">
        <v>56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3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3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3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3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3">
      <c r="D94" t="s">
        <v>57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3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3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3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3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3">
      <c r="D99" t="s">
        <v>58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3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3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3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3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3">
      <c r="D104" t="s">
        <v>59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3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3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3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3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3">
      <c r="D109" t="s">
        <v>60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3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3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3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3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3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3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3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3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3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3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3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3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3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3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3">
      <c r="D124" t="s">
        <v>53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3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3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3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3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3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3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3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3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3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3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3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3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3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3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3">
      <c r="D139" t="s">
        <v>5</v>
      </c>
      <c r="E139">
        <v>2020</v>
      </c>
      <c r="F139" t="s">
        <v>55</v>
      </c>
      <c r="G139" t="s">
        <v>17</v>
      </c>
      <c r="H139" s="56">
        <v>0</v>
      </c>
      <c r="I139" s="56">
        <f>0.1*[1]INFORMACIÓN!$G$8</f>
        <v>1.6354735807916215E-3</v>
      </c>
      <c r="J139" s="56">
        <f>0.15*[1]INFORMACIÓN!$G$8</f>
        <v>2.4532103711874323E-3</v>
      </c>
      <c r="K139" s="56">
        <f>0.2*[1]INFORMACIÓN!$G$8</f>
        <v>3.2709471615832431E-3</v>
      </c>
      <c r="L139" s="56">
        <f>0.25*[1]INFORMACIÓN!$G$8</f>
        <v>4.0886839519790538E-3</v>
      </c>
    </row>
    <row r="140" spans="4:12" x14ac:dyDescent="0.3">
      <c r="E140">
        <v>2020</v>
      </c>
      <c r="F140" t="s">
        <v>55</v>
      </c>
      <c r="G140" t="s">
        <v>18</v>
      </c>
      <c r="H140" s="56">
        <f>0.1*[1]INFORMACIÓN!$G$8</f>
        <v>1.6354735807916215E-3</v>
      </c>
      <c r="I140" s="56">
        <f>0.2*[1]INFORMACIÓN!$G$8</f>
        <v>3.2709471615832431E-3</v>
      </c>
      <c r="J140" s="56">
        <f>0.3*[1]INFORMACIÓN!$G$8</f>
        <v>4.9064207423748646E-3</v>
      </c>
      <c r="K140" s="56">
        <f>0.4*[1]INFORMACIÓN!$G$8</f>
        <v>6.5418943231664861E-3</v>
      </c>
      <c r="L140" s="56">
        <f>0.5*[1]INFORMACIÓN!$G$8</f>
        <v>8.1773679039581076E-3</v>
      </c>
    </row>
    <row r="141" spans="4:12" x14ac:dyDescent="0.3">
      <c r="E141">
        <v>2020</v>
      </c>
      <c r="F141" t="s">
        <v>55</v>
      </c>
      <c r="G141" t="s">
        <v>19</v>
      </c>
      <c r="H141" s="56">
        <f>0.2*[1]INFORMACIÓN!$G$8</f>
        <v>3.2709471615832431E-3</v>
      </c>
      <c r="I141" s="56">
        <f>0.4*[1]INFORMACIÓN!$G$8</f>
        <v>6.5418943231664861E-3</v>
      </c>
      <c r="J141" s="56">
        <f>0.6*[1]INFORMACIÓN!$G$8</f>
        <v>9.8128414847497292E-3</v>
      </c>
      <c r="K141" s="56">
        <f>0.8*[1]INFORMACIÓN!$G$8</f>
        <v>1.3083788646332972E-2</v>
      </c>
      <c r="L141" s="56">
        <f>1*[1]INFORMACIÓN!$G$8</f>
        <v>1.6354735807916215E-2</v>
      </c>
    </row>
    <row r="142" spans="4:12" x14ac:dyDescent="0.3">
      <c r="E142">
        <v>2020</v>
      </c>
      <c r="F142" t="s">
        <v>55</v>
      </c>
      <c r="G142" t="s">
        <v>20</v>
      </c>
      <c r="H142" s="56">
        <f>0.3*[1]INFORMACIÓN!$G$8</f>
        <v>4.9064207423748646E-3</v>
      </c>
      <c r="I142" s="56">
        <f>0.6*[1]INFORMACIÓN!$G$8</f>
        <v>9.8128414847497292E-3</v>
      </c>
      <c r="J142" s="56">
        <f>0.9*[1]INFORMACIÓN!$G$8</f>
        <v>1.4719262227124594E-2</v>
      </c>
      <c r="K142" s="56">
        <f>1.2*[1]INFORMACIÓN!$G$8</f>
        <v>1.9625682969499458E-2</v>
      </c>
      <c r="L142" s="56">
        <f>1.5*[1]INFORMACIÓN!$G$8</f>
        <v>2.4532103711874323E-2</v>
      </c>
    </row>
    <row r="143" spans="4:12" x14ac:dyDescent="0.3">
      <c r="E143">
        <v>2020</v>
      </c>
      <c r="F143" t="s">
        <v>55</v>
      </c>
      <c r="G143" t="s">
        <v>21</v>
      </c>
      <c r="H143" s="56">
        <f>0.4*[1]INFORMACIÓN!$G$8</f>
        <v>6.5418943231664861E-3</v>
      </c>
      <c r="I143" s="56">
        <f>0.8*[1]INFORMACIÓN!$G$8</f>
        <v>1.3083788646332972E-2</v>
      </c>
      <c r="J143" s="56">
        <f>1.2*[1]INFORMACIÓN!$G$8</f>
        <v>1.9625682969499458E-2</v>
      </c>
      <c r="K143" s="56">
        <f>1.6*[1]INFORMACIÓN!$G$8</f>
        <v>2.6167577292665944E-2</v>
      </c>
      <c r="L143" s="56">
        <f>2*[1]INFORMACIÓN!$G$8</f>
        <v>3.2709471615832431E-2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10" workbookViewId="0">
      <selection activeCell="E10" sqref="E10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49" t="s">
        <v>42</v>
      </c>
      <c r="C3" s="49"/>
      <c r="D3" s="49"/>
      <c r="E3" s="49"/>
      <c r="F3" s="49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0" t="s">
        <v>43</v>
      </c>
      <c r="C4" s="50"/>
      <c r="D4" s="50"/>
      <c r="E4" s="50"/>
      <c r="F4" s="50"/>
      <c r="G4" s="7"/>
      <c r="H4" s="7"/>
      <c r="I4" s="7"/>
    </row>
    <row r="5" spans="1:15" ht="18" x14ac:dyDescent="0.35">
      <c r="A5" s="10" t="s">
        <v>44</v>
      </c>
      <c r="B5" s="51" t="s">
        <v>45</v>
      </c>
      <c r="C5" s="51"/>
      <c r="D5" s="51"/>
      <c r="E5" s="51"/>
      <c r="F5" s="51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2" t="s">
        <v>41</v>
      </c>
      <c r="C14" s="52"/>
      <c r="D14" s="52"/>
      <c r="E14" s="52"/>
      <c r="F14" s="52"/>
    </row>
    <row r="15" spans="1:15" x14ac:dyDescent="0.3">
      <c r="A15" s="53" t="s">
        <v>16</v>
      </c>
      <c r="B15" s="53"/>
      <c r="C15" s="53"/>
      <c r="D15" s="53"/>
      <c r="E15" s="53"/>
      <c r="F15" s="53"/>
    </row>
    <row r="16" spans="1:15" x14ac:dyDescent="0.3">
      <c r="B16" s="3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2">
        <v>0</v>
      </c>
      <c r="C18" s="2">
        <v>1.4722751454361938E-3</v>
      </c>
      <c r="D18" s="2">
        <v>2.9445502908723876E-3</v>
      </c>
      <c r="E18" s="2">
        <v>4.4168254363085814E-3</v>
      </c>
      <c r="F18" s="2">
        <v>5.8891005817447752E-3</v>
      </c>
    </row>
    <row r="19" spans="1:6" x14ac:dyDescent="0.3">
      <c r="A19" s="1" t="s">
        <v>36</v>
      </c>
      <c r="B19" s="2">
        <v>1.4722751454361938E-3</v>
      </c>
      <c r="C19" s="2">
        <v>2.9445502908723876E-3</v>
      </c>
      <c r="D19" s="2">
        <v>5.8891005817447752E-3</v>
      </c>
      <c r="E19" s="2">
        <v>8.8336508726171627E-3</v>
      </c>
      <c r="F19" s="2">
        <v>1.177820116348955E-2</v>
      </c>
    </row>
    <row r="20" spans="1:6" x14ac:dyDescent="0.3">
      <c r="A20" s="1" t="s">
        <v>37</v>
      </c>
      <c r="B20" s="2">
        <v>2.2084127181542907E-3</v>
      </c>
      <c r="C20" s="2">
        <v>4.4168254363085814E-3</v>
      </c>
      <c r="D20" s="2">
        <v>8.8336508726171627E-3</v>
      </c>
      <c r="E20" s="2">
        <v>1.3250476308925745E-2</v>
      </c>
      <c r="F20" s="2">
        <v>1.7667301745234325E-2</v>
      </c>
    </row>
    <row r="21" spans="1:6" x14ac:dyDescent="0.3">
      <c r="A21" s="1" t="s">
        <v>38</v>
      </c>
      <c r="B21" s="2">
        <v>2.9445502908723876E-3</v>
      </c>
      <c r="C21" s="2">
        <v>5.8891005817447752E-3</v>
      </c>
      <c r="D21" s="2">
        <v>1.177820116348955E-2</v>
      </c>
      <c r="E21" s="2">
        <v>1.7667301745234325E-2</v>
      </c>
      <c r="F21" s="2">
        <v>2.3556402326979101E-2</v>
      </c>
    </row>
    <row r="22" spans="1:6" x14ac:dyDescent="0.3">
      <c r="A22" s="4" t="s">
        <v>39</v>
      </c>
      <c r="B22" s="5">
        <v>3.6806878635904845E-3</v>
      </c>
      <c r="C22" s="5">
        <v>7.3613757271809689E-3</v>
      </c>
      <c r="D22" s="5">
        <v>1.4722751454361938E-2</v>
      </c>
      <c r="E22" s="5">
        <v>2.2084127181542908E-2</v>
      </c>
      <c r="F22" s="5">
        <v>2.9445502908723876E-2</v>
      </c>
    </row>
    <row r="24" spans="1:6" ht="46.2" customHeight="1" x14ac:dyDescent="0.3">
      <c r="A24" s="48" t="s">
        <v>79</v>
      </c>
      <c r="B24" s="48"/>
      <c r="C24" s="48"/>
      <c r="D24" s="48"/>
      <c r="E24" s="48"/>
      <c r="F24" s="48"/>
    </row>
    <row r="25" spans="1:6" ht="43.2" customHeight="1" x14ac:dyDescent="0.3">
      <c r="A25" s="54" t="s">
        <v>93</v>
      </c>
      <c r="B25" s="54"/>
      <c r="C25" s="54"/>
      <c r="D25" s="54"/>
      <c r="E25" s="54"/>
      <c r="F25" s="54"/>
    </row>
    <row r="26" spans="1:6" ht="16.2" customHeight="1" x14ac:dyDescent="0.3">
      <c r="A26" s="55" t="s">
        <v>80</v>
      </c>
      <c r="B26" s="55"/>
      <c r="C26" s="55"/>
      <c r="D26" s="55"/>
      <c r="E26" s="55"/>
      <c r="F26" s="55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78"/>
  <sheetViews>
    <sheetView topLeftCell="A70" workbookViewId="0">
      <selection activeCell="N87" sqref="N87"/>
    </sheetView>
  </sheetViews>
  <sheetFormatPr baseColWidth="10" defaultRowHeight="14.4" x14ac:dyDescent="0.3"/>
  <cols>
    <col min="8" max="8" width="28.88671875" customWidth="1"/>
  </cols>
  <sheetData>
    <row r="3" spans="4:13" x14ac:dyDescent="0.3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3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3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3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3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3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3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3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3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3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3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3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3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3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3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3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3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3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3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3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3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3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3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3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3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3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3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3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3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3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3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3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3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3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3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3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3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3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3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3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3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3">
      <c r="E44" t="s">
        <v>48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3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3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3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3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3">
      <c r="E49" t="s">
        <v>49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3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3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3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3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3">
      <c r="E54" t="s">
        <v>12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3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3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3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3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3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3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3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3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3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3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3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3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3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3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3">
      <c r="E69" t="s">
        <v>50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3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3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3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3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3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3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3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3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3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Base Cooperativas</vt:lpstr>
      <vt:lpstr>Mutualistas</vt:lpstr>
      <vt:lpstr>Base Bancos</vt:lpstr>
      <vt:lpstr>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2020-01-27T15:44:40Z</dcterms:modified>
</cp:coreProperties>
</file>