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R\Marcela Rosero\SECRETARIA TÉCNICA\OTROS DCTOS\PEMS\AÑO 2019\OCTUBRE\"/>
    </mc:Choice>
  </mc:AlternateContent>
  <bookViews>
    <workbookView xWindow="0" yWindow="0" windowWidth="23016" windowHeight="8964"/>
  </bookViews>
  <sheets>
    <sheet name="Indice" sheetId="1" r:id="rId1"/>
    <sheet name="Patrimonio-FLSFE" sheetId="2" r:id="rId2"/>
    <sheet name="Aportes-FLSFE" sheetId="10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2" l="1"/>
  <c r="P14" i="10"/>
  <c r="P13" i="10" l="1"/>
  <c r="P12" i="10"/>
  <c r="O12" i="10" l="1"/>
  <c r="N12" i="10"/>
  <c r="L12" i="10"/>
  <c r="K12" i="10"/>
  <c r="K12" i="2"/>
  <c r="J12" i="10"/>
  <c r="I12" i="10"/>
  <c r="H12" i="10"/>
  <c r="F12" i="10"/>
  <c r="G12" i="10" s="1"/>
  <c r="E12" i="10"/>
  <c r="O11" i="10"/>
  <c r="N11" i="10"/>
</calcChain>
</file>

<file path=xl/sharedStrings.xml><?xml version="1.0" encoding="utf-8"?>
<sst xmlns="http://schemas.openxmlformats.org/spreadsheetml/2006/main" count="54" uniqueCount="37">
  <si>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</si>
  <si>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</si>
  <si>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</si>
  <si>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</si>
  <si>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</si>
  <si>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</si>
  <si>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</si>
  <si>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</si>
  <si>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</si>
  <si>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</si>
  <si>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</si>
  <si>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</si>
  <si>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</si>
  <si>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</si>
  <si>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</si>
  <si>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</si>
  <si>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</si>
  <si>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</si>
  <si>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</si>
  <si>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(en US$)</t>
  </si>
  <si>
    <t>5.1.</t>
  </si>
  <si>
    <t>5.1.1.</t>
  </si>
  <si>
    <t>5.1.2.</t>
  </si>
  <si>
    <t>EVOLUCIÓN HISTÓRICA DEL PATRIMONIO DEL FONDO DE SEGUROS PRIVADOS</t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</si>
  <si>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>COSEDE</t>
    </r>
  </si>
  <si>
    <t>Septiembre (1)</t>
  </si>
  <si>
    <t>Nota:</t>
  </si>
  <si>
    <t xml:space="preserve"> (1) En septiembre de 2016 se registran las contribuciones de los meses de enero a junio de 2016 (US$417.097,90) y de julio y agosto de 2016 (US$127.030,28).</t>
  </si>
  <si>
    <t>EVOLUCIÓN HISTÓRICA DE LAS CONTRIBUCIONES DEL FONDO DE SEGUROS PRIVADOS</t>
  </si>
  <si>
    <t>Contribuciones</t>
  </si>
  <si>
    <t>SEGUROS PRIVADOS</t>
  </si>
  <si>
    <t>5. HISTÓRICOS DE PATRIMONIO Y CONTRIBUCIONES - FONDO DE SEGUROS PRIVADOS</t>
  </si>
  <si>
    <t>Conforme determina el Plan de Cuentas bajo NIIF establecido por la Superintendencia de Compañías, Valores y Seguros, al 31 de diciembre de 2017 la cuenta patrimonial registra los excedentes del ejercicio.</t>
  </si>
  <si>
    <t>Diciembre*</t>
  </si>
  <si>
    <t>Variación Anual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</si>
  <si>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octubre de 2019)</t>
    </r>
  </si>
  <si>
    <t>Al 31 de octubre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</si>
</sst>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0" fillId="5" borderId="2" xfId="0" quotePrefix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164" fontId="0" fillId="2" borderId="0" xfId="0" applyNumberFormat="1" applyFill="1"/>
    <xf numFmtId="0" fontId="12" fillId="2" borderId="0" xfId="0" applyFont="1" applyFill="1"/>
    <xf numFmtId="0" fontId="13" fillId="2" borderId="0" xfId="0" applyFont="1" applyFill="1"/>
    <xf numFmtId="0" fontId="0" fillId="2" borderId="0" xfId="0" applyFont="1" applyFill="1" applyAlignment="1">
      <alignment horizontal="left" wrapText="1"/>
    </xf>
    <xf numFmtId="0" fontId="0" fillId="2" borderId="3" xfId="0" quotePrefix="1" applyFill="1" applyBorder="1" applyAlignment="1">
      <alignment horizontal="center"/>
    </xf>
    <xf numFmtId="0" fontId="0" fillId="2" borderId="4" xfId="0" quotePrefix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center"/>
    </xf>
    <xf numFmtId="0" fontId="17" fillId="0" borderId="0" xfId="0" applyFont="1" applyAlignment="1">
      <alignment vertical="center"/>
    </xf>
    <xf numFmtId="165" fontId="1" fillId="2" borderId="1" xfId="1" applyNumberFormat="1" applyFont="1" applyFill="1" applyBorder="1" applyAlignment="1">
      <alignment horizontal="right"/>
    </xf>
    <xf numFmtId="165" fontId="0" fillId="2" borderId="0" xfId="0" applyNumberFormat="1" applyFill="1"/>
    <xf numFmtId="0" fontId="2" fillId="4" borderId="1" xfId="0" applyFont="1" applyFill="1" applyBorder="1" applyAlignment="1">
      <alignment horizontal="center"/>
    </xf>
    <xf numFmtId="9" fontId="1" fillId="2" borderId="1" xfId="2" applyFont="1" applyFill="1" applyBorder="1" applyAlignment="1">
      <alignment horizontal="right"/>
    </xf>
    <xf numFmtId="10" fontId="0" fillId="2" borderId="0" xfId="2" applyNumberFormat="1" applyFont="1" applyFill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3" fillId="5" borderId="5" xfId="0" quotePrefix="1" applyFont="1" applyFill="1" applyBorder="1" applyAlignment="1">
      <alignment horizontal="left"/>
    </xf>
    <xf numFmtId="0" fontId="3" fillId="5" borderId="6" xfId="0" quotePrefix="1" applyFont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7" fillId="0" borderId="2" xfId="3" applyBorder="1"/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ont="1" applyFill="1" applyAlignment="1">
      <alignment horizontal="left" wrapText="1"/>
    </xf>
    <xf numFmtId="0" fontId="7" fillId="2" borderId="0" xfId="3" applyFill="1" applyBorder="1" applyAlignment="1">
      <alignment horizontal="left" vertical="center" wrapText="1"/>
    </xf>
    <xf numFmtId="0" fontId="0" fillId="2" borderId="0" xfId="0" applyFill="1" applyAlignment="1">
      <alignment horizontal="center" vertical="center"/>
    </xf>
    <xf numFmtId="17" fontId="2" fillId="4" borderId="11" xfId="0" applyNumberFormat="1" applyFont="1" applyFill="1" applyBorder="1" applyAlignment="1">
      <alignment horizontal="center"/>
    </xf>
    <xf numFmtId="17" fontId="2" fillId="4" borderId="0" xfId="0" applyNumberFormat="1" applyFont="1" applyFill="1" applyBorder="1" applyAlignment="1">
      <alignment horizontal="center"/>
    </xf>
  </cellXfs>
  <cellStyles count="5">
    <cellStyle name="Hipervínculo" xfId="3" builtinId="8"/>
    <cellStyle name="Millares" xfId="1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401955</xdr:colOff>
      <xdr:row>0</xdr:row>
      <xdr:rowOff>104775</xdr:rowOff>
    </xdr:from>
    <xdr:to>
      <xdr:col>4</xdr:col>
      <xdr:colOff>504825</xdr:colOff>
      <xdr:row>5</xdr:row>
      <xdr:rowOff>161925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" y="104775"/>
          <a:ext cx="284607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</xdr:colOff>
      <xdr:row>0</xdr:row>
      <xdr:rowOff>0</xdr:rowOff>
    </xdr:from>
    <xdr:to>
      <xdr:col>5</xdr:col>
      <xdr:colOff>637115</xdr:colOff>
      <xdr:row>5</xdr:row>
      <xdr:rowOff>42333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66" y="0"/>
          <a:ext cx="3111499" cy="1058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84666</xdr:colOff>
      <xdr:row>0</xdr:row>
      <xdr:rowOff>74083</xdr:rowOff>
    </xdr:from>
    <xdr:to>
      <xdr:col>5</xdr:col>
      <xdr:colOff>539750</xdr:colOff>
      <xdr:row>5</xdr:row>
      <xdr:rowOff>52917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3" y="74083"/>
          <a:ext cx="3175000" cy="994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tabSelected="1" workbookViewId="0">
      <selection activeCell="C19" sqref="C19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36.88671875" style="1" customWidth="1"/>
    <col min="9" max="16384" width="11.5546875" style="1"/>
  </cols>
  <sheetData>
    <row r="2" spans="2:8" x14ac:dyDescent="0.3">
      <c r="G2" s="42" t="s">
        <v>35</v>
      </c>
      <c r="H2" s="42"/>
    </row>
    <row r="3" spans="2:8" x14ac:dyDescent="0.3">
      <c r="G3" s="42"/>
      <c r="H3" s="42"/>
    </row>
    <row r="4" spans="2:8" x14ac:dyDescent="0.3">
      <c r="G4" s="42"/>
      <c r="H4" s="42"/>
    </row>
    <row r="5" spans="2:8" x14ac:dyDescent="0.3">
      <c r="G5" s="42"/>
      <c r="H5" s="42"/>
    </row>
    <row r="6" spans="2:8" x14ac:dyDescent="0.3">
      <c r="G6" s="42"/>
      <c r="H6" s="42"/>
    </row>
    <row r="8" spans="2:8" ht="18" x14ac:dyDescent="0.35">
      <c r="B8" s="43" t="s">
        <v>31</v>
      </c>
      <c r="C8" s="43"/>
      <c r="D8" s="43"/>
      <c r="E8" s="43"/>
      <c r="F8" s="43"/>
      <c r="G8" s="43"/>
      <c r="H8" s="43"/>
    </row>
    <row r="10" spans="2:8" x14ac:dyDescent="0.3">
      <c r="B10" s="11" t="s">
        <v>20</v>
      </c>
      <c r="C10" s="44" t="s">
        <v>30</v>
      </c>
      <c r="D10" s="45"/>
      <c r="E10" s="45"/>
      <c r="F10" s="45"/>
      <c r="G10" s="45"/>
      <c r="H10" s="46"/>
    </row>
    <row r="11" spans="2:8" x14ac:dyDescent="0.3">
      <c r="B11" s="28" t="s">
        <v>21</v>
      </c>
      <c r="C11" s="47" t="s">
        <v>0</v>
      </c>
      <c r="D11" s="47"/>
      <c r="E11" s="47"/>
      <c r="F11" s="47"/>
      <c r="G11" s="47"/>
      <c r="H11" s="47"/>
    </row>
    <row r="12" spans="2:8" x14ac:dyDescent="0.3">
      <c r="B12" s="29" t="s">
        <v>22</v>
      </c>
      <c r="C12" s="47" t="s">
        <v>29</v>
      </c>
      <c r="D12" s="47"/>
      <c r="E12" s="47"/>
      <c r="F12" s="47"/>
      <c r="G12" s="47"/>
      <c r="H12" s="47"/>
    </row>
    <row r="14" spans="2:8" x14ac:dyDescent="0.3">
      <c r="B14" s="26"/>
    </row>
    <row r="15" spans="2:8" x14ac:dyDescent="0.3">
      <c r="B15" s="25"/>
    </row>
  </sheetData>
  <mergeCells count="5">
    <mergeCell ref="G2:H6"/>
    <mergeCell ref="B8:H8"/>
    <mergeCell ref="C10:H10"/>
    <mergeCell ref="C11:H11"/>
    <mergeCell ref="C12:H12"/>
  </mergeCells>
  <hyperlinks>
    <hyperlink ref="C11:H11" location="'Patrimonio-FLSFE'!A1" display="Patrimonio"/>
    <hyperlink ref="C12:H12" location="'Aportes-FLSFE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R24"/>
  <sheetViews>
    <sheetView zoomScale="90" zoomScaleNormal="90" workbookViewId="0">
      <selection activeCell="O25" sqref="O2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2.5546875" style="1" customWidth="1"/>
    <col min="5" max="9" width="12.33203125" style="1" bestFit="1" customWidth="1"/>
    <col min="10" max="15" width="12.1093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8" ht="18" x14ac:dyDescent="0.3">
      <c r="B3" s="13"/>
      <c r="C3" s="13"/>
      <c r="F3" s="15"/>
      <c r="G3" s="53" t="s">
        <v>1</v>
      </c>
      <c r="H3" s="53"/>
      <c r="I3" s="53"/>
      <c r="J3" s="53"/>
      <c r="K3" s="53"/>
      <c r="L3" s="53"/>
      <c r="M3" s="53"/>
      <c r="N3" s="53"/>
      <c r="O3" s="13"/>
      <c r="P3" s="13"/>
      <c r="Q3" s="13"/>
      <c r="R3" s="14"/>
    </row>
    <row r="4" spans="2:18" ht="15.6" x14ac:dyDescent="0.3">
      <c r="B4" s="15"/>
      <c r="C4" s="15"/>
      <c r="F4" s="21"/>
      <c r="G4" s="54" t="s">
        <v>23</v>
      </c>
      <c r="H4" s="54"/>
      <c r="I4" s="54"/>
      <c r="J4" s="54"/>
      <c r="K4" s="54"/>
      <c r="L4" s="54"/>
      <c r="M4" s="54"/>
      <c r="N4" s="54"/>
      <c r="O4" s="15"/>
      <c r="P4" s="15"/>
      <c r="Q4" s="15"/>
      <c r="R4" s="16"/>
    </row>
    <row r="5" spans="2:18" x14ac:dyDescent="0.3">
      <c r="B5" s="17"/>
      <c r="C5" s="17"/>
      <c r="F5" s="21"/>
      <c r="G5" s="54" t="s">
        <v>36</v>
      </c>
      <c r="H5" s="54"/>
      <c r="I5" s="54"/>
      <c r="J5" s="54"/>
      <c r="K5" s="54"/>
      <c r="L5" s="54"/>
      <c r="M5" s="54"/>
      <c r="N5" s="54"/>
      <c r="O5" s="17"/>
      <c r="P5" s="17"/>
      <c r="Q5" s="17"/>
      <c r="R5" s="18"/>
    </row>
    <row r="6" spans="2:18" x14ac:dyDescent="0.3">
      <c r="F6" s="22"/>
      <c r="G6" s="55" t="s">
        <v>2</v>
      </c>
      <c r="H6" s="55"/>
      <c r="I6" s="55"/>
      <c r="J6" s="55"/>
      <c r="K6" s="55"/>
      <c r="L6" s="55"/>
      <c r="M6" s="55"/>
      <c r="N6" s="55"/>
    </row>
    <row r="7" spans="2:18" x14ac:dyDescent="0.3">
      <c r="D7" s="56" t="s">
        <v>3</v>
      </c>
      <c r="E7" s="56"/>
      <c r="F7" s="20"/>
      <c r="G7" s="20"/>
      <c r="H7" s="20"/>
      <c r="I7" s="20"/>
      <c r="J7" s="20"/>
      <c r="K7" s="20"/>
    </row>
    <row r="9" spans="2:18" x14ac:dyDescent="0.3">
      <c r="B9" s="2"/>
      <c r="C9" s="2"/>
      <c r="D9" s="52" t="s">
        <v>4</v>
      </c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1" t="s">
        <v>5</v>
      </c>
    </row>
    <row r="10" spans="2:18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33</v>
      </c>
      <c r="P10" s="51"/>
    </row>
    <row r="11" spans="2:18" x14ac:dyDescent="0.3">
      <c r="B11" s="48" t="s">
        <v>18</v>
      </c>
      <c r="C11" s="12">
        <v>2016</v>
      </c>
      <c r="D11" s="5">
        <v>1081352.79</v>
      </c>
      <c r="E11" s="5">
        <v>1081352.79</v>
      </c>
      <c r="F11" s="5">
        <v>1081352.79</v>
      </c>
      <c r="G11" s="5">
        <v>1081352.79</v>
      </c>
      <c r="H11" s="5">
        <v>1081352.79</v>
      </c>
      <c r="I11" s="5">
        <v>1081352.79</v>
      </c>
      <c r="J11" s="5">
        <v>1081352.79</v>
      </c>
      <c r="K11" s="5">
        <v>1081352.79</v>
      </c>
      <c r="L11" s="5">
        <v>1625480.97</v>
      </c>
      <c r="M11" s="5">
        <v>1625480.97</v>
      </c>
      <c r="N11" s="5">
        <v>1703452.14</v>
      </c>
      <c r="O11" s="5">
        <v>1771653.57</v>
      </c>
      <c r="P11" s="23"/>
    </row>
    <row r="12" spans="2:18" x14ac:dyDescent="0.3">
      <c r="B12" s="49"/>
      <c r="C12" s="32">
        <v>2017</v>
      </c>
      <c r="D12" s="5">
        <v>2719262.05</v>
      </c>
      <c r="E12" s="5">
        <v>4080770.54</v>
      </c>
      <c r="F12" s="5">
        <v>5602106.0099999998</v>
      </c>
      <c r="G12" s="5">
        <v>6788259.1299999999</v>
      </c>
      <c r="H12" s="5">
        <v>7974990.9699999997</v>
      </c>
      <c r="I12" s="5">
        <v>9135942.2899999991</v>
      </c>
      <c r="J12" s="5">
        <v>10537728.75</v>
      </c>
      <c r="K12" s="5">
        <f>11717560.08</f>
        <v>11717560.08</v>
      </c>
      <c r="L12" s="5">
        <v>12961045.970000001</v>
      </c>
      <c r="M12" s="5">
        <v>14165816.279999999</v>
      </c>
      <c r="N12" s="5">
        <v>15597574.76</v>
      </c>
      <c r="O12" s="5">
        <v>16756003.33</v>
      </c>
      <c r="P12" s="23">
        <v>8.4578328482130996</v>
      </c>
      <c r="Q12" s="41"/>
    </row>
    <row r="13" spans="2:18" x14ac:dyDescent="0.3">
      <c r="B13" s="49"/>
      <c r="C13" s="34">
        <v>2018</v>
      </c>
      <c r="D13" s="5">
        <v>17788665.27</v>
      </c>
      <c r="E13" s="5">
        <v>19004008.91</v>
      </c>
      <c r="F13" s="5">
        <v>20116395.719999999</v>
      </c>
      <c r="G13" s="5">
        <v>21252903.280000001</v>
      </c>
      <c r="H13" s="5">
        <v>22398721.300000001</v>
      </c>
      <c r="I13" s="5">
        <v>23568021.140000001</v>
      </c>
      <c r="J13" s="5">
        <v>24614898.460000001</v>
      </c>
      <c r="K13" s="5">
        <v>25722204.800000001</v>
      </c>
      <c r="L13" s="5">
        <v>26661575.829999998</v>
      </c>
      <c r="M13" s="5">
        <v>27127284.649999999</v>
      </c>
      <c r="N13" s="5">
        <v>28088581.07</v>
      </c>
      <c r="O13" s="5">
        <v>30205821.82</v>
      </c>
      <c r="P13" s="23">
        <v>0.80268654911994497</v>
      </c>
      <c r="Q13" s="41"/>
    </row>
    <row r="14" spans="2:18" ht="16.5" customHeight="1" x14ac:dyDescent="0.3">
      <c r="B14" s="50"/>
      <c r="C14" s="39">
        <v>2019</v>
      </c>
      <c r="D14" s="5">
        <v>31231714.359999999</v>
      </c>
      <c r="E14" s="5">
        <v>32229590.68</v>
      </c>
      <c r="F14" s="5">
        <v>33261920.920000002</v>
      </c>
      <c r="G14" s="5">
        <v>33606257.310000002</v>
      </c>
      <c r="H14" s="5">
        <v>33963443.990000002</v>
      </c>
      <c r="I14" s="5">
        <v>34129936.140000001</v>
      </c>
      <c r="J14" s="5">
        <v>34863011.460000001</v>
      </c>
      <c r="K14" s="5">
        <v>34863011.460000001</v>
      </c>
      <c r="L14" s="5">
        <v>35771014.119999997</v>
      </c>
      <c r="M14" s="5">
        <v>36165243.380000003</v>
      </c>
      <c r="N14" s="5"/>
      <c r="O14" s="5"/>
      <c r="P14" s="23">
        <f>+M14/M13-1</f>
        <v>0.33316857350851747</v>
      </c>
      <c r="Q14" s="41"/>
    </row>
    <row r="15" spans="2:18" ht="16.5" customHeight="1" x14ac:dyDescent="0.3">
      <c r="B15" s="35" t="s">
        <v>26</v>
      </c>
      <c r="C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2:18" x14ac:dyDescent="0.3">
      <c r="B16" s="36" t="s">
        <v>32</v>
      </c>
      <c r="C16" s="8"/>
      <c r="E16" s="7"/>
      <c r="F16" s="7"/>
      <c r="G16" s="7"/>
      <c r="H16" s="7"/>
      <c r="I16" s="9"/>
      <c r="J16" s="7"/>
      <c r="K16" s="7"/>
      <c r="L16" s="7"/>
      <c r="M16" s="7"/>
      <c r="N16" s="7"/>
      <c r="O16" s="7"/>
    </row>
    <row r="17" spans="2:18" x14ac:dyDescent="0.3">
      <c r="B17" s="31" t="s">
        <v>24</v>
      </c>
      <c r="C17" s="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2:18" x14ac:dyDescent="0.3">
      <c r="J18" s="38"/>
    </row>
    <row r="22" spans="2:18" x14ac:dyDescent="0.3">
      <c r="D22" s="10"/>
      <c r="E22" s="10"/>
      <c r="F22" s="10"/>
      <c r="G22" s="10"/>
    </row>
    <row r="24" spans="2:18" x14ac:dyDescent="0.3">
      <c r="D24" s="24"/>
      <c r="E24" s="24"/>
      <c r="F24" s="24"/>
      <c r="G24" s="24"/>
    </row>
  </sheetData>
  <mergeCells count="8">
    <mergeCell ref="B11:B14"/>
    <mergeCell ref="P9:P10"/>
    <mergeCell ref="D9:O9"/>
    <mergeCell ref="G3:N3"/>
    <mergeCell ref="G4:N4"/>
    <mergeCell ref="G5:N5"/>
    <mergeCell ref="G6:N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3:Q18"/>
  <sheetViews>
    <sheetView zoomScale="90" zoomScaleNormal="90" workbookViewId="0">
      <selection activeCell="A15" sqref="A15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15" width="15.1093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3"/>
      <c r="C3" s="13"/>
      <c r="D3" s="13"/>
      <c r="F3" s="53" t="s">
        <v>1</v>
      </c>
      <c r="G3" s="53"/>
      <c r="H3" s="53"/>
      <c r="I3" s="53"/>
      <c r="J3" s="53"/>
      <c r="K3" s="53"/>
      <c r="L3" s="53"/>
      <c r="M3" s="53"/>
      <c r="N3" s="53"/>
      <c r="O3" s="53"/>
      <c r="P3" s="14"/>
    </row>
    <row r="4" spans="2:16" ht="15.6" x14ac:dyDescent="0.3">
      <c r="B4" s="15"/>
      <c r="C4" s="15"/>
      <c r="D4" s="15"/>
      <c r="F4" s="59" t="s">
        <v>28</v>
      </c>
      <c r="G4" s="54"/>
      <c r="H4" s="54"/>
      <c r="I4" s="54"/>
      <c r="J4" s="54"/>
      <c r="K4" s="54"/>
      <c r="L4" s="54"/>
      <c r="M4" s="54"/>
      <c r="N4" s="54"/>
      <c r="O4" s="54"/>
      <c r="P4" s="16"/>
    </row>
    <row r="5" spans="2:16" x14ac:dyDescent="0.3">
      <c r="B5" s="17"/>
      <c r="C5" s="17"/>
      <c r="D5" s="17"/>
      <c r="F5" s="54" t="s">
        <v>36</v>
      </c>
      <c r="G5" s="54"/>
      <c r="H5" s="54"/>
      <c r="I5" s="54"/>
      <c r="J5" s="54"/>
      <c r="K5" s="54"/>
      <c r="L5" s="54"/>
      <c r="M5" s="54"/>
      <c r="N5" s="54"/>
      <c r="O5" s="54"/>
      <c r="P5" s="18"/>
    </row>
    <row r="6" spans="2:16" x14ac:dyDescent="0.3">
      <c r="F6" s="55" t="s">
        <v>19</v>
      </c>
      <c r="G6" s="55"/>
      <c r="H6" s="55"/>
      <c r="I6" s="55"/>
      <c r="J6" s="55"/>
      <c r="K6" s="55"/>
      <c r="L6" s="55"/>
      <c r="M6" s="55"/>
      <c r="N6" s="55"/>
      <c r="O6" s="55"/>
    </row>
    <row r="7" spans="2:16" x14ac:dyDescent="0.3">
      <c r="D7" s="58" t="s">
        <v>3</v>
      </c>
      <c r="E7" s="58"/>
      <c r="F7" s="19"/>
      <c r="G7" s="20"/>
      <c r="H7" s="20"/>
      <c r="I7" s="20"/>
      <c r="J7" s="20"/>
      <c r="K7" s="20"/>
      <c r="L7" s="20"/>
    </row>
    <row r="9" spans="2:16" ht="15" customHeight="1" x14ac:dyDescent="0.3">
      <c r="B9" s="2"/>
      <c r="C9" s="2"/>
      <c r="D9" s="60" t="s">
        <v>4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25</v>
      </c>
      <c r="M10" s="4" t="s">
        <v>15</v>
      </c>
      <c r="N10" s="4" t="s">
        <v>16</v>
      </c>
      <c r="O10" s="4" t="s">
        <v>17</v>
      </c>
      <c r="P10" s="4" t="s">
        <v>34</v>
      </c>
    </row>
    <row r="11" spans="2:16" x14ac:dyDescent="0.3">
      <c r="B11" s="48" t="s">
        <v>18</v>
      </c>
      <c r="C11" s="12">
        <v>2016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544128.18000000005</v>
      </c>
      <c r="M11" s="37">
        <v>0</v>
      </c>
      <c r="N11" s="37">
        <f>622099.35-L11</f>
        <v>77971.169999999925</v>
      </c>
      <c r="O11" s="37">
        <f>686139.45-622099.35</f>
        <v>64040.099999999977</v>
      </c>
      <c r="P11" s="37"/>
    </row>
    <row r="12" spans="2:16" x14ac:dyDescent="0.3">
      <c r="B12" s="49"/>
      <c r="C12" s="32">
        <v>2017</v>
      </c>
      <c r="D12" s="37">
        <v>947608.48</v>
      </c>
      <c r="E12" s="37">
        <f>2309116.97-D12</f>
        <v>1361508.4900000002</v>
      </c>
      <c r="F12" s="37">
        <f>3830452.44-2309116.97</f>
        <v>1521335.4699999997</v>
      </c>
      <c r="G12" s="37">
        <f>5016605.56-F12-E12-D12</f>
        <v>1186153.1199999996</v>
      </c>
      <c r="H12" s="37">
        <f>6203337.4-5016605.56</f>
        <v>1186731.8400000008</v>
      </c>
      <c r="I12" s="37">
        <f>7364288.72-6203337.4</f>
        <v>1160951.3199999994</v>
      </c>
      <c r="J12" s="37">
        <f>8766075.18-7364288.72</f>
        <v>1401786.46</v>
      </c>
      <c r="K12" s="37">
        <f>9945906.51-8766075.18</f>
        <v>1179831.33</v>
      </c>
      <c r="L12" s="37">
        <f>11189392.4-9945906.51</f>
        <v>1243485.8900000006</v>
      </c>
      <c r="M12" s="37">
        <v>1204770.3100000005</v>
      </c>
      <c r="N12" s="37">
        <f>13825921.19-12394162.71</f>
        <v>1431758.4799999986</v>
      </c>
      <c r="O12" s="37">
        <f>14953505.67-13825921.19</f>
        <v>1127584.4800000004</v>
      </c>
      <c r="P12" s="40">
        <f>+O12/O11-1</f>
        <v>16.607475316247179</v>
      </c>
    </row>
    <row r="13" spans="2:16" x14ac:dyDescent="0.3">
      <c r="B13" s="49"/>
      <c r="C13" s="34">
        <v>2018</v>
      </c>
      <c r="D13" s="37">
        <v>1032661.94</v>
      </c>
      <c r="E13" s="37">
        <v>1215343.6399999999</v>
      </c>
      <c r="F13" s="37">
        <v>1112386.81</v>
      </c>
      <c r="G13" s="37">
        <v>1136507.56</v>
      </c>
      <c r="H13" s="37">
        <v>1145818.02</v>
      </c>
      <c r="I13" s="37">
        <v>1169299.8400000001</v>
      </c>
      <c r="J13" s="37">
        <v>1046877.32</v>
      </c>
      <c r="K13" s="37">
        <v>1107306.3400000001</v>
      </c>
      <c r="L13" s="37">
        <v>939371.03</v>
      </c>
      <c r="M13" s="37">
        <v>1109432.8799999999</v>
      </c>
      <c r="N13" s="37">
        <v>521866.29</v>
      </c>
      <c r="O13" s="37">
        <v>1106207.3900000001</v>
      </c>
      <c r="P13" s="40">
        <f>+O13/O12-1</f>
        <v>-1.895830456978298E-2</v>
      </c>
    </row>
    <row r="14" spans="2:16" ht="16.5" customHeight="1" x14ac:dyDescent="0.3">
      <c r="B14" s="50"/>
      <c r="C14" s="39">
        <v>2019</v>
      </c>
      <c r="D14" s="37">
        <v>434739.48000000004</v>
      </c>
      <c r="E14" s="37">
        <v>467987.56999999995</v>
      </c>
      <c r="F14" s="37">
        <v>340921.79</v>
      </c>
      <c r="G14" s="37">
        <v>356456.86</v>
      </c>
      <c r="H14" s="37">
        <v>431534.10999999993</v>
      </c>
      <c r="I14" s="37">
        <v>370242.12999999995</v>
      </c>
      <c r="J14" s="37">
        <v>362833.19</v>
      </c>
      <c r="K14" s="37">
        <v>362832.89</v>
      </c>
      <c r="L14" s="37">
        <v>559214.42000000004</v>
      </c>
      <c r="M14" s="37">
        <v>380184.61</v>
      </c>
      <c r="N14" s="37"/>
      <c r="O14" s="37"/>
      <c r="P14" s="40">
        <f>+M14/M13-1</f>
        <v>-0.65731625873572441</v>
      </c>
    </row>
    <row r="15" spans="2:16" ht="16.5" customHeight="1" x14ac:dyDescent="0.3">
      <c r="B15" s="30" t="s">
        <v>26</v>
      </c>
      <c r="C15" s="7"/>
      <c r="P15" s="38"/>
    </row>
    <row r="16" spans="2:16" ht="13.5" customHeight="1" x14ac:dyDescent="0.3">
      <c r="B16" s="57" t="s">
        <v>27</v>
      </c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27"/>
      <c r="O16" s="27"/>
    </row>
    <row r="17" spans="2:17" x14ac:dyDescent="0.3">
      <c r="B17" s="31" t="s">
        <v>24</v>
      </c>
      <c r="C17" s="8"/>
      <c r="D17" s="8"/>
      <c r="E17" s="7"/>
      <c r="F17" s="7"/>
      <c r="G17" s="7"/>
      <c r="H17" s="7"/>
      <c r="I17" s="7"/>
      <c r="J17" s="9"/>
      <c r="K17" s="7"/>
      <c r="L17" s="7"/>
      <c r="M17" s="7"/>
      <c r="N17" s="7"/>
      <c r="O17" s="7"/>
    </row>
    <row r="18" spans="2:17" x14ac:dyDescent="0.3">
      <c r="B18" s="6"/>
      <c r="C18" s="7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</sheetData>
  <mergeCells count="8">
    <mergeCell ref="B16:M16"/>
    <mergeCell ref="D7:E7"/>
    <mergeCell ref="F3:O3"/>
    <mergeCell ref="F4:O4"/>
    <mergeCell ref="F5:O5"/>
    <mergeCell ref="F6:O6"/>
    <mergeCell ref="D9:P9"/>
    <mergeCell ref="B11:B14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Indice</vt:lpstr>
      <vt:lpstr>Patrimonio-FLSFE</vt:lpstr>
      <vt:lpstr>Aportes-FLSFE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Marcela Rosero</cp:lastModifiedBy>
  <dcterms:created xsi:type="dcterms:W3CDTF">2016-08-22T21:28:58Z</dcterms:created>
  <dcterms:modified xsi:type="dcterms:W3CDTF">2019-12-04T21:05:09Z</dcterms:modified>
</cp:coreProperties>
</file>