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\014 PEMS HASTA EL 21 de CADA MES\2019\05 MAYO\PEM 1\"/>
    </mc:Choice>
  </mc:AlternateContent>
  <bookViews>
    <workbookView xWindow="0" yWindow="0" windowWidth="23040" windowHeight="8232" activeTab="2"/>
  </bookViews>
  <sheets>
    <sheet name="ÍNDICE" sheetId="2" r:id="rId1"/>
    <sheet name="Privado" sheetId="5" r:id="rId2"/>
    <sheet name="Popular y Solidario" sheetId="7" r:id="rId3"/>
  </sheets>
  <definedNames>
    <definedName name="_xlnm.Print_Area" localSheetId="2">'Popular y Solidario'!$B$2:$CC$23</definedName>
    <definedName name="_xlnm.Print_Area" localSheetId="1">Privado!$B$2:$BP$30</definedName>
  </definedNames>
  <calcPr calcId="152511"/>
</workbook>
</file>

<file path=xl/calcChain.xml><?xml version="1.0" encoding="utf-8"?>
<calcChain xmlns="http://schemas.openxmlformats.org/spreadsheetml/2006/main">
  <c r="BX21" i="7" l="1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X17" i="7"/>
  <c r="BW17" i="7"/>
  <c r="BV17" i="7"/>
  <c r="BU17" i="7"/>
  <c r="BT17" i="7"/>
  <c r="BS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BR16" i="7"/>
  <c r="BX15" i="7"/>
  <c r="BW15" i="7"/>
  <c r="BV15" i="7"/>
  <c r="BU15" i="7"/>
  <c r="BT15" i="7"/>
  <c r="BS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BR14" i="7"/>
  <c r="BR13" i="7"/>
  <c r="BR11" i="7"/>
  <c r="BR17" i="7" l="1"/>
  <c r="BR15" i="7"/>
  <c r="BY17" i="5" l="1"/>
  <c r="BY21" i="5" l="1"/>
  <c r="BX21" i="5"/>
  <c r="BW21" i="5"/>
  <c r="BY15" i="5"/>
  <c r="BX15" i="5"/>
  <c r="BW15" i="5"/>
  <c r="BX17" i="5" l="1"/>
  <c r="BW17" i="5"/>
  <c r="BV21" i="5" l="1"/>
  <c r="BV17" i="5"/>
  <c r="BV15" i="5"/>
  <c r="BU21" i="5" l="1"/>
  <c r="BT21" i="5"/>
  <c r="BS21" i="5"/>
  <c r="BR21" i="5"/>
  <c r="BU15" i="5" l="1"/>
  <c r="BT15" i="5"/>
  <c r="BS15" i="5"/>
  <c r="BU17" i="5"/>
  <c r="BT17" i="5"/>
  <c r="BS17" i="5"/>
  <c r="BQ21" i="5" l="1"/>
  <c r="BP21" i="5"/>
  <c r="BO21" i="5"/>
  <c r="BN21" i="5"/>
  <c r="BM21" i="5"/>
  <c r="BL21" i="5"/>
  <c r="BK21" i="5"/>
  <c r="BR16" i="5" l="1"/>
  <c r="BR14" i="5" l="1"/>
  <c r="BR13" i="5"/>
  <c r="BR11" i="5"/>
  <c r="BR15" i="5" l="1"/>
  <c r="BR17" i="5"/>
  <c r="BQ17" i="5" l="1"/>
  <c r="BP17" i="5"/>
  <c r="BO17" i="5"/>
  <c r="BN17" i="5"/>
  <c r="BM17" i="5"/>
  <c r="BL17" i="5"/>
  <c r="BK17" i="5"/>
  <c r="BJ17" i="5"/>
  <c r="BI17" i="5"/>
  <c r="BQ15" i="5"/>
  <c r="BP15" i="5"/>
  <c r="BO15" i="5"/>
  <c r="BN15" i="5"/>
  <c r="BM15" i="5"/>
  <c r="BL15" i="5"/>
  <c r="BK15" i="5"/>
  <c r="BJ21" i="5" l="1"/>
  <c r="BJ15" i="5"/>
  <c r="BI21" i="5" l="1"/>
  <c r="BI15" i="5"/>
  <c r="BH21" i="5" l="1"/>
  <c r="BH17" i="5"/>
  <c r="BH15" i="5"/>
  <c r="BG21" i="5" l="1"/>
  <c r="BG17" i="5"/>
  <c r="BG15" i="5"/>
  <c r="BF21" i="5" l="1"/>
  <c r="BF17" i="5"/>
  <c r="BF15" i="5"/>
  <c r="BE21" i="5" l="1"/>
  <c r="BE17" i="5"/>
  <c r="BE15" i="5"/>
  <c r="BD21" i="5" l="1"/>
  <c r="BD17" i="5"/>
  <c r="BD15" i="5"/>
  <c r="BC21" i="5" l="1"/>
  <c r="BC17" i="5"/>
  <c r="BC15" i="5"/>
  <c r="BB21" i="5" l="1"/>
  <c r="BB17" i="5"/>
  <c r="BB15" i="5"/>
  <c r="BA21" i="5" l="1"/>
  <c r="BA17" i="5"/>
  <c r="BA15" i="5"/>
  <c r="AZ21" i="5" l="1"/>
  <c r="AZ17" i="5"/>
  <c r="AZ15" i="5"/>
  <c r="AY21" i="5" l="1"/>
  <c r="AY17" i="5"/>
  <c r="AY15" i="5"/>
  <c r="AX21" i="5" l="1"/>
  <c r="AX17" i="5"/>
  <c r="AX15" i="5"/>
  <c r="AW21" i="5" l="1"/>
  <c r="AW17" i="5"/>
  <c r="AW15" i="5"/>
  <c r="AV21" i="5" l="1"/>
  <c r="AV17" i="5"/>
  <c r="AV15" i="5"/>
  <c r="AU21" i="5" l="1"/>
  <c r="AU17" i="5"/>
  <c r="AU15" i="5"/>
  <c r="AT15" i="5" l="1"/>
  <c r="AT17" i="5"/>
  <c r="AT21" i="5"/>
  <c r="AS17" i="5" l="1"/>
  <c r="AS21" i="5"/>
  <c r="AS15" i="5"/>
  <c r="AR21" i="5" l="1"/>
  <c r="AR17" i="5"/>
  <c r="AR15" i="5"/>
  <c r="AQ21" i="5" l="1"/>
  <c r="AQ17" i="5"/>
  <c r="AQ15" i="5"/>
  <c r="AP21" i="5" l="1"/>
  <c r="AP17" i="5"/>
  <c r="AP15" i="5"/>
  <c r="AO21" i="5" l="1"/>
  <c r="AN21" i="5"/>
  <c r="AO17" i="5"/>
  <c r="AN17" i="5"/>
  <c r="AM17" i="5"/>
  <c r="AO15" i="5"/>
  <c r="AN15" i="5"/>
  <c r="AM15" i="5"/>
  <c r="N15" i="5" l="1"/>
  <c r="D15" i="5"/>
  <c r="AM21" i="5" l="1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M15" i="5"/>
  <c r="L15" i="5"/>
  <c r="K15" i="5"/>
  <c r="J15" i="5"/>
  <c r="I15" i="5"/>
  <c r="H15" i="5"/>
  <c r="G15" i="5"/>
  <c r="F15" i="5"/>
  <c r="E15" i="5"/>
</calcChain>
</file>

<file path=xl/sharedStrings.xml><?xml version="1.0" encoding="utf-8"?>
<sst xmlns="http://schemas.openxmlformats.org/spreadsheetml/2006/main" count="231" uniqueCount="79">
  <si>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</si>
  <si>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</si>
  <si>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</si>
  <si>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</si>
  <si>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</si>
  <si>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</si>
  <si>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</si>
  <si>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</si>
  <si>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</si>
  <si>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</si>
  <si>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</si>
  <si>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</si>
  <si>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</si>
  <si>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</si>
  <si>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</si>
  <si>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</si>
  <si>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</si>
  <si>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</si>
  <si>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</si>
  <si>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</si>
  <si>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</si>
  <si>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</si>
  <si>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</si>
  <si>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</si>
  <si>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</si>
  <si>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</si>
  <si>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</si>
  <si>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</si>
  <si>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</si>
  <si>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</si>
  <si>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</si>
  <si>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</si>
  <si>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</si>
  <si>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</si>
  <si>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</si>
  <si>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</si>
  <si>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</si>
  <si>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</si>
  <si>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</si>
  <si>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</si>
  <si>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</si>
  <si>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</si>
  <si>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</si>
  <si>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</si>
  <si>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</si>
  <si>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</si>
  <si>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</si>
  <si>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</si>
  <si>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</si>
  <si>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</si>
  <si>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</si>
  <si>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</si>
  <si>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</si>
  <si>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</si>
  <si>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</si>
  <si>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</si>
  <si>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</si>
  <si>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</si>
  <si>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</si>
  <si>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</si>
  <si>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</si>
  <si>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</si>
  <si>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</si>
  <si>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</si>
  <si>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</si>
  <si>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</si>
  <si>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</si>
  <si>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</si>
  <si>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</si>
  <si>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</si>
  <si>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</si>
  <si>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</si>
  <si>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</si>
  <si>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</si>
  <si>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</si>
  <si>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t xml:space="preserve">Marzo </t>
  </si>
  <si>
    <t>Al 31 de mayo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</si>
  <si>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2019)</t>
    </r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</si>
  <si>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150</t>
    </r>
    <r>
      <rPr>
        <sz val="10"/>
        <color theme="1"/>
        <rFont val="Calibri"/>
        <family val="2"/>
        <scheme val="minor"/>
      </rPr>
      <t xml:space="preserve"> EFIS con estructuras D01 a 30 de mayo de 2019 validadas.
        Se dispone de </t>
    </r>
    <r>
      <rPr>
        <b/>
        <sz val="10"/>
        <color theme="1"/>
        <rFont val="Calibri"/>
        <family val="2"/>
        <scheme val="minor"/>
      </rPr>
      <t>405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19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</si>
</sst>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165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5" fontId="20" fillId="0" borderId="0" xfId="1" applyNumberFormat="1" applyFont="1" applyBorder="1"/>
    <xf numFmtId="165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5" fontId="23" fillId="0" borderId="0" xfId="1" applyNumberFormat="1" applyFont="1" applyBorder="1"/>
    <xf numFmtId="10" fontId="0" fillId="0" borderId="0" xfId="2" applyNumberFormat="1" applyFont="1" applyBorder="1"/>
    <xf numFmtId="165" fontId="0" fillId="0" borderId="0" xfId="1" applyNumberFormat="1" applyFont="1" applyBorder="1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4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6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165" fontId="7" fillId="0" borderId="1" xfId="5" applyNumberFormat="1" applyFont="1" applyBorder="1" applyAlignment="1" applyProtection="1">
      <alignment horizontal="center"/>
    </xf>
    <xf numFmtId="165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7" fontId="26" fillId="3" borderId="0" xfId="2" applyNumberFormat="1" applyFont="1" applyFill="1" applyBorder="1" applyAlignment="1">
      <alignment horizontal="right"/>
    </xf>
    <xf numFmtId="167" fontId="25" fillId="3" borderId="0" xfId="2" applyNumberFormat="1" applyFont="1" applyFill="1" applyBorder="1" applyAlignment="1">
      <alignment horizontal="right"/>
    </xf>
    <xf numFmtId="165" fontId="12" fillId="0" borderId="1" xfId="3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17" fontId="10" fillId="4" borderId="0" xfId="0" quotePrefix="1" applyNumberFormat="1" applyFont="1" applyFill="1" applyBorder="1" applyAlignment="1">
      <alignment horizontal="center" vertical="center"/>
    </xf>
    <xf numFmtId="17" fontId="10" fillId="4" borderId="18" xfId="0" quotePrefix="1" applyNumberFormat="1" applyFont="1" applyFill="1" applyBorder="1" applyAlignment="1">
      <alignment horizontal="center" vertical="center"/>
    </xf>
    <xf numFmtId="17" fontId="10" fillId="4" borderId="17" xfId="0" quotePrefix="1" applyNumberFormat="1" applyFont="1" applyFill="1" applyBorder="1" applyAlignment="1">
      <alignment horizontal="center" vertical="center"/>
    </xf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J20" sqref="J20"/>
    </sheetView>
  </sheetViews>
  <sheetFormatPr baseColWidth="10" defaultColWidth="11.5546875" defaultRowHeight="14.4" x14ac:dyDescent="0.3"/>
  <cols>
    <col min="1" max="1" width="11.5546875" style="18"/>
    <col min="2" max="2" width="4.6640625" style="18" customWidth="1"/>
    <col min="3" max="6" width="11.5546875" style="18"/>
    <col min="7" max="7" width="14.44140625" style="18" customWidth="1"/>
    <col min="8" max="16384" width="11.5546875" style="18"/>
  </cols>
  <sheetData>
    <row r="2" spans="2:8" x14ac:dyDescent="0.3">
      <c r="G2" s="105" t="s">
        <v>77</v>
      </c>
      <c r="H2" s="105"/>
    </row>
    <row r="3" spans="2:8" x14ac:dyDescent="0.3">
      <c r="G3" s="105"/>
      <c r="H3" s="105"/>
    </row>
    <row r="4" spans="2:8" x14ac:dyDescent="0.3">
      <c r="G4" s="105"/>
      <c r="H4" s="105"/>
    </row>
    <row r="5" spans="2:8" ht="24.75" customHeight="1" x14ac:dyDescent="0.3">
      <c r="G5" s="105"/>
      <c r="H5" s="105"/>
    </row>
    <row r="6" spans="2:8" x14ac:dyDescent="0.3">
      <c r="G6" s="105"/>
      <c r="H6" s="105"/>
    </row>
    <row r="8" spans="2:8" ht="18" x14ac:dyDescent="0.35">
      <c r="B8" s="102" t="s">
        <v>37</v>
      </c>
      <c r="C8" s="102"/>
      <c r="D8" s="102"/>
      <c r="E8" s="102"/>
      <c r="F8" s="102"/>
      <c r="G8" s="102"/>
      <c r="H8" s="102"/>
    </row>
    <row r="10" spans="2:8" x14ac:dyDescent="0.3">
      <c r="B10" s="55" t="s">
        <v>38</v>
      </c>
      <c r="C10" s="103" t="s">
        <v>29</v>
      </c>
      <c r="D10" s="103"/>
      <c r="E10" s="103"/>
      <c r="F10" s="103"/>
      <c r="G10" s="103"/>
      <c r="H10" s="103"/>
    </row>
    <row r="11" spans="2:8" x14ac:dyDescent="0.3">
      <c r="B11" s="54"/>
      <c r="C11" s="15"/>
      <c r="D11" s="15"/>
      <c r="E11" s="15"/>
      <c r="F11" s="15"/>
      <c r="G11" s="15"/>
      <c r="H11" s="15"/>
    </row>
    <row r="12" spans="2:8" x14ac:dyDescent="0.3">
      <c r="B12" s="56" t="s">
        <v>39</v>
      </c>
      <c r="C12" s="104" t="s">
        <v>30</v>
      </c>
      <c r="D12" s="104"/>
      <c r="E12" s="104"/>
      <c r="F12" s="104"/>
      <c r="G12" s="104"/>
      <c r="H12" s="104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3"/>
  <sheetViews>
    <sheetView showGridLines="0" zoomScale="80" zoomScaleNormal="80" workbookViewId="0">
      <pane xSplit="3" ySplit="10" topLeftCell="D14" activePane="bottomRight" state="frozen"/>
      <selection activeCell="H24" sqref="H24"/>
      <selection pane="topRight" activeCell="H24" sqref="H24"/>
      <selection pane="bottomLeft" activeCell="H24" sqref="H24"/>
      <selection pane="bottomRight" activeCell="F37" sqref="F3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80" width="14.5546875" customWidth="1"/>
    <col min="81" max="82" width="16.88671875" customWidth="1"/>
    <col min="83" max="83" width="15.33203125" customWidth="1"/>
    <col min="84" max="84" width="18.88671875" bestFit="1" customWidth="1"/>
  </cols>
  <sheetData>
    <row r="1" spans="2:85" ht="4.5" customHeight="1" x14ac:dyDescent="0.3"/>
    <row r="3" spans="2:85" ht="18" x14ac:dyDescent="0.3">
      <c r="B3" s="45"/>
      <c r="C3" s="45"/>
      <c r="D3" s="119" t="s">
        <v>27</v>
      </c>
      <c r="E3" s="119"/>
      <c r="F3" s="119"/>
      <c r="G3" s="119"/>
      <c r="H3" s="119"/>
      <c r="I3" s="119"/>
      <c r="J3" s="119"/>
      <c r="K3" s="11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C3" s="45"/>
      <c r="CD3" s="12"/>
    </row>
    <row r="4" spans="2:85" ht="15.6" x14ac:dyDescent="0.3">
      <c r="B4" s="46"/>
      <c r="C4" s="46"/>
      <c r="D4" s="120" t="s">
        <v>32</v>
      </c>
      <c r="E4" s="120"/>
      <c r="F4" s="120"/>
      <c r="G4" s="120"/>
      <c r="H4" s="120"/>
      <c r="I4" s="120"/>
      <c r="J4" s="120"/>
      <c r="K4" s="120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C4" s="46"/>
      <c r="CD4" s="14"/>
    </row>
    <row r="5" spans="2:85" x14ac:dyDescent="0.3">
      <c r="B5" s="47"/>
      <c r="C5" s="47"/>
      <c r="D5" s="120" t="s">
        <v>76</v>
      </c>
      <c r="E5" s="120"/>
      <c r="F5" s="120"/>
      <c r="G5" s="120"/>
      <c r="H5" s="120"/>
      <c r="I5" s="120"/>
      <c r="J5" s="120"/>
      <c r="K5" s="12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C5" s="47"/>
      <c r="CD5" s="13"/>
    </row>
    <row r="6" spans="2:85" x14ac:dyDescent="0.3">
      <c r="D6" s="121" t="s">
        <v>33</v>
      </c>
      <c r="E6" s="121"/>
      <c r="F6" s="121"/>
      <c r="G6" s="121"/>
      <c r="H6" s="121"/>
      <c r="I6" s="121"/>
      <c r="J6" s="121"/>
      <c r="K6" s="121"/>
    </row>
    <row r="7" spans="2:85" x14ac:dyDescent="0.3">
      <c r="D7" s="122" t="s">
        <v>31</v>
      </c>
      <c r="E7" s="122"/>
      <c r="F7" s="48"/>
      <c r="G7" s="48"/>
      <c r="H7" s="48"/>
      <c r="I7" s="48"/>
      <c r="J7" s="48"/>
      <c r="K7" s="48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C7" s="9"/>
    </row>
    <row r="8" spans="2:85" x14ac:dyDescent="0.3">
      <c r="BL8" s="85"/>
      <c r="BM8" s="85"/>
      <c r="BN8" s="85"/>
      <c r="BO8" s="85"/>
      <c r="BP8" s="85"/>
      <c r="BQ8" s="85"/>
      <c r="BR8" s="85"/>
      <c r="BS8" s="92"/>
      <c r="BT8" s="92"/>
      <c r="BU8" s="92"/>
      <c r="BV8" s="92"/>
      <c r="BW8" s="92"/>
      <c r="BX8" s="92"/>
      <c r="BY8" s="92"/>
      <c r="BZ8" s="92"/>
      <c r="CA8" s="92"/>
      <c r="CC8" s="85"/>
      <c r="CF8" s="9"/>
    </row>
    <row r="9" spans="2:85" ht="30" customHeight="1" x14ac:dyDescent="0.3">
      <c r="D9" s="108" t="s">
        <v>12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108" t="s">
        <v>22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0"/>
      <c r="AB9" s="111" t="s">
        <v>23</v>
      </c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3"/>
      <c r="AN9" s="114" t="s">
        <v>24</v>
      </c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6"/>
      <c r="AZ9" s="114" t="s">
        <v>55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6"/>
      <c r="BL9" s="114" t="s">
        <v>69</v>
      </c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6"/>
      <c r="BX9" s="114" t="s">
        <v>71</v>
      </c>
      <c r="BY9" s="115"/>
      <c r="BZ9" s="115"/>
      <c r="CA9" s="115"/>
      <c r="CB9" s="116"/>
      <c r="CC9" s="117" t="s">
        <v>70</v>
      </c>
      <c r="CD9" s="117" t="s">
        <v>34</v>
      </c>
      <c r="CE9" s="117" t="s">
        <v>25</v>
      </c>
      <c r="CF9" s="117" t="s">
        <v>35</v>
      </c>
    </row>
    <row r="10" spans="2:85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90" t="s">
        <v>19</v>
      </c>
      <c r="BM10" s="90" t="s">
        <v>0</v>
      </c>
      <c r="BN10" s="90" t="s">
        <v>15</v>
      </c>
      <c r="BO10" s="90" t="s">
        <v>16</v>
      </c>
      <c r="BP10" s="90" t="s">
        <v>17</v>
      </c>
      <c r="BQ10" s="90" t="s">
        <v>20</v>
      </c>
      <c r="BR10" s="90" t="s">
        <v>4</v>
      </c>
      <c r="BS10" s="90" t="s">
        <v>21</v>
      </c>
      <c r="BT10" s="90" t="s">
        <v>8</v>
      </c>
      <c r="BU10" s="90" t="s">
        <v>9</v>
      </c>
      <c r="BV10" s="90" t="s">
        <v>10</v>
      </c>
      <c r="BW10" s="90" t="s">
        <v>11</v>
      </c>
      <c r="BX10" s="90" t="s">
        <v>19</v>
      </c>
      <c r="BY10" s="90" t="s">
        <v>0</v>
      </c>
      <c r="BZ10" s="90" t="s">
        <v>15</v>
      </c>
      <c r="CA10" s="90" t="s">
        <v>16</v>
      </c>
      <c r="CB10" s="90" t="s">
        <v>17</v>
      </c>
      <c r="CC10" s="118"/>
      <c r="CD10" s="118"/>
      <c r="CE10" s="118"/>
      <c r="CF10" s="118"/>
    </row>
    <row r="11" spans="2:85" s="19" customFormat="1" x14ac:dyDescent="0.3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86">
        <v>1212962.2196299999</v>
      </c>
      <c r="BA11" s="86">
        <v>1229098.98756</v>
      </c>
      <c r="BB11" s="86">
        <v>1245162.81935</v>
      </c>
      <c r="BC11" s="86">
        <v>1260965.2733</v>
      </c>
      <c r="BD11" s="86">
        <v>1278301.1664499999</v>
      </c>
      <c r="BE11" s="86">
        <v>1294360.3786299999</v>
      </c>
      <c r="BF11" s="86">
        <v>1310727.05785</v>
      </c>
      <c r="BG11" s="86">
        <v>1327247.78828</v>
      </c>
      <c r="BH11" s="86">
        <v>1341818.7971199998</v>
      </c>
      <c r="BI11" s="86">
        <v>1359498.66035</v>
      </c>
      <c r="BJ11" s="86">
        <v>1375604.88686</v>
      </c>
      <c r="BK11" s="86">
        <v>1391981.5059</v>
      </c>
      <c r="BL11" s="86">
        <v>1407060.7225899999</v>
      </c>
      <c r="BM11" s="86">
        <v>1407060.7226</v>
      </c>
      <c r="BN11" s="86">
        <v>1437423.4697100001</v>
      </c>
      <c r="BO11" s="86">
        <v>1452875.2148599999</v>
      </c>
      <c r="BP11" s="86">
        <v>1468356.64014</v>
      </c>
      <c r="BQ11" s="86">
        <v>1483560.54684</v>
      </c>
      <c r="BR11" s="86">
        <f>1498740966.27/1000</f>
        <v>1498740.96627</v>
      </c>
      <c r="BS11" s="86">
        <v>1513988.5929700001</v>
      </c>
      <c r="BT11" s="86">
        <v>1529308.7025100002</v>
      </c>
      <c r="BU11" s="86">
        <v>1544662.99456</v>
      </c>
      <c r="BV11" s="86">
        <v>1544662.99456</v>
      </c>
      <c r="BW11" s="86">
        <v>1600512.59745</v>
      </c>
      <c r="BX11" s="86">
        <v>1616029.9681599999</v>
      </c>
      <c r="BY11" s="86">
        <v>1631501.4346399999</v>
      </c>
      <c r="BZ11" s="86">
        <v>1646990.7033200001</v>
      </c>
      <c r="CA11" s="86">
        <v>1662754.8817900002</v>
      </c>
      <c r="CB11" s="86">
        <v>1678734.4581100002</v>
      </c>
      <c r="CC11" s="24">
        <v>9.6103018520670158E-3</v>
      </c>
      <c r="CD11" s="24">
        <v>1.1177056411952879E-2</v>
      </c>
      <c r="CE11" s="24">
        <v>0.14327433282825752</v>
      </c>
      <c r="CF11" s="24">
        <v>0.14375381512780327</v>
      </c>
    </row>
    <row r="12" spans="2:85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29"/>
      <c r="CE12" s="29"/>
      <c r="CF12" s="30"/>
    </row>
    <row r="13" spans="2:85" s="19" customFormat="1" x14ac:dyDescent="0.3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f>30342062232.38/1000</f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3">
        <v>31363789.168480001</v>
      </c>
      <c r="CC13" s="24">
        <v>-7.2151939232913964E-3</v>
      </c>
      <c r="CD13" s="24">
        <v>2.5513466204167834E-3</v>
      </c>
      <c r="CE13" s="24">
        <v>3.8841135162455354E-2</v>
      </c>
      <c r="CF13" s="24">
        <v>3.577223408906649E-2</v>
      </c>
      <c r="CG13" s="31"/>
    </row>
    <row r="14" spans="2:85" s="19" customFormat="1" x14ac:dyDescent="0.3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f>8460620989.98/1000</f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34">
        <v>8638170.8062100001</v>
      </c>
      <c r="CC14" s="24">
        <v>-1.03075440457846E-2</v>
      </c>
      <c r="CD14" s="35">
        <v>-1.6517267960353132E-3</v>
      </c>
      <c r="CE14" s="24">
        <v>9.4075278564760278E-3</v>
      </c>
      <c r="CF14" s="35">
        <v>2.3705087003709213E-2</v>
      </c>
      <c r="CG14" s="31"/>
    </row>
    <row r="15" spans="2:85" s="19" customFormat="1" x14ac:dyDescent="0.3">
      <c r="B15" s="32" t="s">
        <v>6</v>
      </c>
      <c r="C15" s="33"/>
      <c r="D15" s="34">
        <f>+D13-D14</f>
        <v>16045585.545729998</v>
      </c>
      <c r="E15" s="34">
        <f t="shared" ref="E15:AO15" si="0">+E13-E14</f>
        <v>16199991.412299998</v>
      </c>
      <c r="F15" s="34">
        <f t="shared" si="0"/>
        <v>16070482.928510003</v>
      </c>
      <c r="G15" s="34">
        <f t="shared" si="0"/>
        <v>15544125.607299995</v>
      </c>
      <c r="H15" s="34">
        <f t="shared" si="0"/>
        <v>16075904.992830001</v>
      </c>
      <c r="I15" s="34">
        <f t="shared" si="0"/>
        <v>16175365.259249996</v>
      </c>
      <c r="J15" s="34">
        <f t="shared" si="0"/>
        <v>16409860.774769999</v>
      </c>
      <c r="K15" s="34">
        <f t="shared" si="0"/>
        <v>16457966.641190002</v>
      </c>
      <c r="L15" s="34">
        <f t="shared" si="0"/>
        <v>16486678.491870001</v>
      </c>
      <c r="M15" s="34">
        <f t="shared" si="0"/>
        <v>16883487.660580002</v>
      </c>
      <c r="N15" s="34">
        <f>+N13-N14</f>
        <v>17462303.435010001</v>
      </c>
      <c r="O15" s="34">
        <f t="shared" si="0"/>
        <v>18214225.948350001</v>
      </c>
      <c r="P15" s="34">
        <f t="shared" si="0"/>
        <v>17796627.401450001</v>
      </c>
      <c r="Q15" s="34">
        <f t="shared" si="0"/>
        <v>17740902.47019</v>
      </c>
      <c r="R15" s="34">
        <f t="shared" si="0"/>
        <v>18171741.059270002</v>
      </c>
      <c r="S15" s="34">
        <f t="shared" si="0"/>
        <v>17637222.221140005</v>
      </c>
      <c r="T15" s="34">
        <f t="shared" si="0"/>
        <v>17892899.269400001</v>
      </c>
      <c r="U15" s="34">
        <f t="shared" si="0"/>
        <v>18260294.192880001</v>
      </c>
      <c r="V15" s="34">
        <f t="shared" si="0"/>
        <v>18697247.105519995</v>
      </c>
      <c r="W15" s="34">
        <f t="shared" si="0"/>
        <v>18899097.454749998</v>
      </c>
      <c r="X15" s="34">
        <f t="shared" si="0"/>
        <v>19243464.958120003</v>
      </c>
      <c r="Y15" s="34">
        <f t="shared" si="0"/>
        <v>19229926.215340003</v>
      </c>
      <c r="Z15" s="34">
        <f t="shared" si="0"/>
        <v>19456148.485720001</v>
      </c>
      <c r="AA15" s="34">
        <f t="shared" si="0"/>
        <v>20110000.544489998</v>
      </c>
      <c r="AB15" s="34">
        <f t="shared" si="0"/>
        <v>19663083.087570004</v>
      </c>
      <c r="AC15" s="34">
        <f t="shared" si="0"/>
        <v>19707181.885810003</v>
      </c>
      <c r="AD15" s="34">
        <f t="shared" si="0"/>
        <v>19841005.546180006</v>
      </c>
      <c r="AE15" s="34">
        <f t="shared" si="0"/>
        <v>18912390.247269996</v>
      </c>
      <c r="AF15" s="34">
        <f t="shared" si="0"/>
        <v>18923217.425639998</v>
      </c>
      <c r="AG15" s="34">
        <f t="shared" si="0"/>
        <v>18752712.890859999</v>
      </c>
      <c r="AH15" s="34">
        <f t="shared" si="0"/>
        <v>18208589.574919991</v>
      </c>
      <c r="AI15" s="34">
        <f t="shared" si="0"/>
        <v>18316223.031050008</v>
      </c>
      <c r="AJ15" s="34">
        <f t="shared" si="0"/>
        <v>17910242</v>
      </c>
      <c r="AK15" s="34">
        <f t="shared" si="0"/>
        <v>17705085.137319997</v>
      </c>
      <c r="AL15" s="34">
        <f t="shared" si="0"/>
        <v>17601875.783199996</v>
      </c>
      <c r="AM15" s="34">
        <f t="shared" si="0"/>
        <v>17525463.38239</v>
      </c>
      <c r="AN15" s="34">
        <f t="shared" si="0"/>
        <v>18021733.05432</v>
      </c>
      <c r="AO15" s="34">
        <f t="shared" si="0"/>
        <v>18501169.335729994</v>
      </c>
      <c r="AP15" s="34">
        <f t="shared" ref="AP15" si="1">+AP13-AP14</f>
        <v>19247403.023159999</v>
      </c>
      <c r="AQ15" s="34">
        <f t="shared" ref="AQ15:AR15" si="2">+AQ13-AQ14</f>
        <v>18624229.948900003</v>
      </c>
      <c r="AR15" s="34">
        <f t="shared" si="2"/>
        <v>18642575.405170001</v>
      </c>
      <c r="AS15" s="34">
        <f t="shared" ref="AS15:AT15" si="3">+AS13-AS14</f>
        <v>19067514.954750001</v>
      </c>
      <c r="AT15" s="34">
        <f t="shared" si="3"/>
        <v>18646589.7848</v>
      </c>
      <c r="AU15" s="34">
        <f t="shared" ref="AU15" si="4">+AU13-AU14</f>
        <v>19242417.440159999</v>
      </c>
      <c r="AV15" s="34">
        <f t="shared" ref="AV15:BA15" si="5">+AV13-AV14</f>
        <v>19648487.807929989</v>
      </c>
      <c r="AW15" s="34">
        <f t="shared" si="5"/>
        <v>19729186.197000001</v>
      </c>
      <c r="AX15" s="34">
        <f t="shared" si="5"/>
        <v>19953260.21534</v>
      </c>
      <c r="AY15" s="34">
        <f t="shared" si="5"/>
        <v>21001074.818299171</v>
      </c>
      <c r="AZ15" s="34">
        <f t="shared" si="5"/>
        <v>20624098.207630001</v>
      </c>
      <c r="BA15" s="34">
        <f t="shared" si="5"/>
        <v>20786201.337060008</v>
      </c>
      <c r="BB15" s="34">
        <f t="shared" ref="BB15:BU15" si="6">+BB13-BB14</f>
        <v>21609145.524109993</v>
      </c>
      <c r="BC15" s="34">
        <f t="shared" si="6"/>
        <v>20902968.313849989</v>
      </c>
      <c r="BD15" s="34">
        <f t="shared" si="6"/>
        <v>20720494.108649999</v>
      </c>
      <c r="BE15" s="34">
        <f t="shared" si="6"/>
        <v>21028329.465050001</v>
      </c>
      <c r="BF15" s="34">
        <f t="shared" si="6"/>
        <v>20852778.307720006</v>
      </c>
      <c r="BG15" s="34">
        <f t="shared" si="6"/>
        <v>20731192.512719996</v>
      </c>
      <c r="BH15" s="34">
        <f t="shared" si="6"/>
        <v>20548357.433989994</v>
      </c>
      <c r="BI15" s="34">
        <f t="shared" si="6"/>
        <v>20890578.492899999</v>
      </c>
      <c r="BJ15" s="34">
        <f t="shared" si="6"/>
        <v>21470799.021190003</v>
      </c>
      <c r="BK15" s="34">
        <f t="shared" si="6"/>
        <v>21892304.01348</v>
      </c>
      <c r="BL15" s="34">
        <f t="shared" si="6"/>
        <v>21730536.990769997</v>
      </c>
      <c r="BM15" s="34">
        <f t="shared" si="6"/>
        <v>21940108.634259999</v>
      </c>
      <c r="BN15" s="34">
        <f t="shared" si="6"/>
        <v>22329299.388180383</v>
      </c>
      <c r="BO15" s="34">
        <f t="shared" si="6"/>
        <v>21516058.443429999</v>
      </c>
      <c r="BP15" s="34">
        <f t="shared" si="6"/>
        <v>21633467.014279995</v>
      </c>
      <c r="BQ15" s="34">
        <f t="shared" si="6"/>
        <v>21678752.180749994</v>
      </c>
      <c r="BR15" s="34">
        <f t="shared" si="6"/>
        <v>21881441.242400005</v>
      </c>
      <c r="BS15" s="34">
        <f t="shared" si="6"/>
        <v>21934466.854900002</v>
      </c>
      <c r="BT15" s="34">
        <f t="shared" si="6"/>
        <v>21742003.897880003</v>
      </c>
      <c r="BU15" s="34">
        <f t="shared" si="6"/>
        <v>21726548.632649999</v>
      </c>
      <c r="BV15" s="34">
        <f t="shared" ref="BV15:BY15" si="7">+BV13-BV14</f>
        <v>22153449.124900006</v>
      </c>
      <c r="BW15" s="34">
        <f t="shared" si="7"/>
        <v>22252197.654710002</v>
      </c>
      <c r="BX15" s="34">
        <f t="shared" si="7"/>
        <v>22275067.171560008</v>
      </c>
      <c r="BY15" s="34">
        <f t="shared" si="7"/>
        <v>22686220.599822782</v>
      </c>
      <c r="BZ15" s="34">
        <v>22925265.215441339</v>
      </c>
      <c r="CA15" s="34">
        <v>22863593.16691</v>
      </c>
      <c r="CB15" s="34">
        <v>22725618.362270001</v>
      </c>
      <c r="CC15" s="24">
        <v>-6.0346947058035338E-3</v>
      </c>
      <c r="CD15" s="35">
        <v>4.21603871836429E-3</v>
      </c>
      <c r="CE15" s="24">
        <v>5.0484342027521167E-2</v>
      </c>
      <c r="CF15" s="35">
        <v>4.0489514577747077E-2</v>
      </c>
      <c r="CG15" s="31"/>
    </row>
    <row r="16" spans="2:85" s="19" customFormat="1" x14ac:dyDescent="0.3">
      <c r="B16" s="36" t="s">
        <v>46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38">
        <v>12406455.878489995</v>
      </c>
      <c r="BP16" s="38">
        <v>12156704.340540003</v>
      </c>
      <c r="BQ16" s="38">
        <v>12192658.203639999</v>
      </c>
      <c r="BR16" s="38">
        <f>12039820989.98/1000</f>
        <v>12039820.989979999</v>
      </c>
      <c r="BS16" s="38">
        <v>12045915.678750001</v>
      </c>
      <c r="BT16" s="38">
        <v>12030606.689440001</v>
      </c>
      <c r="BU16" s="38">
        <v>11908475.56497</v>
      </c>
      <c r="BV16" s="38">
        <v>11857647.068560001</v>
      </c>
      <c r="BW16" s="38">
        <v>12494824.809359999</v>
      </c>
      <c r="BX16" s="38">
        <v>12149867.37029</v>
      </c>
      <c r="BY16" s="38">
        <v>12109131.816897228</v>
      </c>
      <c r="BZ16" s="38">
        <v>12055220.330258699</v>
      </c>
      <c r="CA16" s="38">
        <v>12406600.457180001</v>
      </c>
      <c r="CB16" s="38">
        <v>12337594.80621</v>
      </c>
      <c r="CC16" s="24">
        <v>-5.5620112220238216E-3</v>
      </c>
      <c r="CD16" s="24">
        <v>-4.2805323333339196E-4</v>
      </c>
      <c r="CE16" s="24">
        <v>1.4879893481226425E-2</v>
      </c>
      <c r="CF16" s="24">
        <v>3.0297273748160158E-2</v>
      </c>
    </row>
    <row r="17" spans="1:84" s="19" customFormat="1" x14ac:dyDescent="0.3">
      <c r="B17" s="39" t="s">
        <v>1</v>
      </c>
      <c r="C17" s="40"/>
      <c r="D17" s="41">
        <f t="shared" ref="D17:AL17" si="8">+D$11/D16</f>
        <v>6.4873943904437237E-2</v>
      </c>
      <c r="E17" s="41">
        <f t="shared" si="8"/>
        <v>6.6191377258052228E-2</v>
      </c>
      <c r="F17" s="41">
        <f t="shared" si="8"/>
        <v>6.7023883486357724E-2</v>
      </c>
      <c r="G17" s="41">
        <f t="shared" si="8"/>
        <v>6.6802603624268056E-2</v>
      </c>
      <c r="H17" s="41">
        <f t="shared" si="8"/>
        <v>6.7561073430234916E-2</v>
      </c>
      <c r="I17" s="41">
        <f t="shared" si="8"/>
        <v>6.8621812996870951E-2</v>
      </c>
      <c r="J17" s="41">
        <f t="shared" si="8"/>
        <v>6.3586571619120749E-2</v>
      </c>
      <c r="K17" s="41">
        <f t="shared" si="8"/>
        <v>6.3751078067525599E-2</v>
      </c>
      <c r="L17" s="41">
        <f t="shared" si="8"/>
        <v>6.57001858108376E-2</v>
      </c>
      <c r="M17" s="41">
        <f t="shared" si="8"/>
        <v>6.6425311744780835E-2</v>
      </c>
      <c r="N17" s="41">
        <f t="shared" si="8"/>
        <v>6.6713639332564884E-2</v>
      </c>
      <c r="O17" s="41">
        <f t="shared" si="8"/>
        <v>6.398939931331056E-2</v>
      </c>
      <c r="P17" s="41">
        <f t="shared" si="8"/>
        <v>6.6387148408039318E-2</v>
      </c>
      <c r="Q17" s="41">
        <f t="shared" si="8"/>
        <v>6.7562845311335801E-2</v>
      </c>
      <c r="R17" s="41">
        <f t="shared" si="8"/>
        <v>6.8597399035982221E-2</v>
      </c>
      <c r="S17" s="41">
        <f t="shared" si="8"/>
        <v>6.6809378459100968E-2</v>
      </c>
      <c r="T17" s="41">
        <f t="shared" si="8"/>
        <v>6.8456728006694084E-2</v>
      </c>
      <c r="U17" s="41">
        <f t="shared" si="8"/>
        <v>6.8908827073374618E-2</v>
      </c>
      <c r="V17" s="41">
        <f t="shared" si="8"/>
        <v>6.8938546888167154E-2</v>
      </c>
      <c r="W17" s="41">
        <f t="shared" si="8"/>
        <v>7.146130529421163E-2</v>
      </c>
      <c r="X17" s="41">
        <f t="shared" si="8"/>
        <v>7.2612343667130846E-2</v>
      </c>
      <c r="Y17" s="41">
        <f t="shared" si="8"/>
        <v>7.4439285850906881E-2</v>
      </c>
      <c r="Z17" s="41">
        <f t="shared" si="8"/>
        <v>7.5403318557500404E-2</v>
      </c>
      <c r="AA17" s="41">
        <f t="shared" si="8"/>
        <v>7.2928907788703728E-2</v>
      </c>
      <c r="AB17" s="41">
        <f t="shared" si="8"/>
        <v>7.6414705787774109E-2</v>
      </c>
      <c r="AC17" s="41">
        <f t="shared" si="8"/>
        <v>7.6718784737589002E-2</v>
      </c>
      <c r="AD17" s="41">
        <f t="shared" si="8"/>
        <v>7.965261244128477E-2</v>
      </c>
      <c r="AE17" s="41">
        <f t="shared" si="8"/>
        <v>7.9590461597262976E-2</v>
      </c>
      <c r="AF17" s="41">
        <f t="shared" si="8"/>
        <v>8.1787082287579235E-2</v>
      </c>
      <c r="AG17" s="41">
        <f t="shared" si="8"/>
        <v>8.4494401290482316E-2</v>
      </c>
      <c r="AH17" s="41">
        <f t="shared" si="8"/>
        <v>8.9309328446173425E-2</v>
      </c>
      <c r="AI17" s="41">
        <f t="shared" si="8"/>
        <v>8.9036499665015562E-2</v>
      </c>
      <c r="AJ17" s="41">
        <f t="shared" si="8"/>
        <v>9.1220193333440489E-2</v>
      </c>
      <c r="AK17" s="41">
        <f t="shared" si="8"/>
        <v>9.3657186897946915E-2</v>
      </c>
      <c r="AL17" s="41">
        <f t="shared" si="8"/>
        <v>9.6068350028148938E-2</v>
      </c>
      <c r="AM17" s="41">
        <f t="shared" ref="AM17:AQ17" si="9">+AM$11/AM16</f>
        <v>9.4912851271662921E-2</v>
      </c>
      <c r="AN17" s="41">
        <f t="shared" si="9"/>
        <v>9.8210824802402785E-2</v>
      </c>
      <c r="AO17" s="41">
        <f t="shared" si="9"/>
        <v>0.10048254130446813</v>
      </c>
      <c r="AP17" s="41">
        <f t="shared" si="9"/>
        <v>0.10202814348386099</v>
      </c>
      <c r="AQ17" s="41">
        <f t="shared" si="9"/>
        <v>0.10063304620275762</v>
      </c>
      <c r="AR17" s="41">
        <f t="shared" ref="AR17" si="10">+AR$11/AR16</f>
        <v>0.10451261669711893</v>
      </c>
      <c r="AS17" s="41">
        <f>+AS$11/AS16</f>
        <v>0.10466641875903919</v>
      </c>
      <c r="AT17" s="41">
        <f t="shared" ref="AT17" si="11">+AT$11/AT16</f>
        <v>0.10967500563595126</v>
      </c>
      <c r="AU17" s="41">
        <f t="shared" ref="AU17" si="12">+AU$11/AU16</f>
        <v>0.10830349527212184</v>
      </c>
      <c r="AV17" s="41">
        <f t="shared" ref="AV17:BA17" si="13">+AV$11/AV16</f>
        <v>0.10852299118057446</v>
      </c>
      <c r="AW17" s="41">
        <f t="shared" si="13"/>
        <v>0.10923180700371043</v>
      </c>
      <c r="AX17" s="41">
        <f t="shared" si="13"/>
        <v>0.11044987295904399</v>
      </c>
      <c r="AY17" s="41">
        <f t="shared" si="13"/>
        <v>0.10544663966493829</v>
      </c>
      <c r="AZ17" s="41">
        <f t="shared" si="13"/>
        <v>0.10685935584634182</v>
      </c>
      <c r="BA17" s="41">
        <f t="shared" si="13"/>
        <v>0.10635903155001386</v>
      </c>
      <c r="BB17" s="41">
        <f t="shared" ref="BB17:BF17" si="14">+BB$11/BB16</f>
        <v>0.10786266084843585</v>
      </c>
      <c r="BC17" s="41">
        <f t="shared" si="14"/>
        <v>0.10647471133028781</v>
      </c>
      <c r="BD17" s="41">
        <f t="shared" si="14"/>
        <v>0.11050760040907719</v>
      </c>
      <c r="BE17" s="41">
        <f t="shared" si="14"/>
        <v>0.11117900236727407</v>
      </c>
      <c r="BF17" s="41">
        <f t="shared" si="14"/>
        <v>0.11386723198298675</v>
      </c>
      <c r="BG17" s="41">
        <f t="shared" ref="BG17:BU17" si="15">+BG$11/BG16</f>
        <v>0.11440602908845517</v>
      </c>
      <c r="BH17" s="41">
        <f t="shared" si="15"/>
        <v>0.11587217519797438</v>
      </c>
      <c r="BI17" s="41">
        <f t="shared" si="15"/>
        <v>0.11857699774793483</v>
      </c>
      <c r="BJ17" s="41">
        <f t="shared" si="15"/>
        <v>0.11981892544380236</v>
      </c>
      <c r="BK17" s="41">
        <f t="shared" si="15"/>
        <v>0.11437986273162525</v>
      </c>
      <c r="BL17" s="41">
        <f t="shared" si="15"/>
        <v>0.11908570383641282</v>
      </c>
      <c r="BM17" s="41">
        <f t="shared" si="15"/>
        <v>0.11902449103653223</v>
      </c>
      <c r="BN17" s="41">
        <f t="shared" si="15"/>
        <v>0.1202090083206708</v>
      </c>
      <c r="BO17" s="41">
        <f t="shared" si="15"/>
        <v>0.11710638631125581</v>
      </c>
      <c r="BP17" s="41">
        <f t="shared" si="15"/>
        <v>0.12078574908195681</v>
      </c>
      <c r="BQ17" s="41">
        <f t="shared" si="15"/>
        <v>0.1216765468252934</v>
      </c>
      <c r="BR17" s="41">
        <f t="shared" si="15"/>
        <v>0.1244819974912675</v>
      </c>
      <c r="BS17" s="41">
        <f t="shared" si="15"/>
        <v>0.12568480747717686</v>
      </c>
      <c r="BT17" s="41">
        <f t="shared" si="15"/>
        <v>0.12711816968070014</v>
      </c>
      <c r="BU17" s="41">
        <f t="shared" si="15"/>
        <v>0.12971122845511682</v>
      </c>
      <c r="BV17" s="41">
        <f t="shared" ref="BV17" si="16">+BV$11/BV16</f>
        <v>0.13026724320844413</v>
      </c>
      <c r="BW17" s="41">
        <f>+BW$11/BW16</f>
        <v>0.12809404068243035</v>
      </c>
      <c r="BX17" s="41">
        <f t="shared" ref="BX17" si="17">+BX$11/BX16</f>
        <v>0.13300803366065284</v>
      </c>
      <c r="BY17" s="41">
        <f>+BY$11/BY16</f>
        <v>0.13473314679450291</v>
      </c>
      <c r="BZ17" s="41">
        <v>0.13662053933481749</v>
      </c>
      <c r="CA17" s="41">
        <v>0.13402179650491797</v>
      </c>
      <c r="CB17" s="41">
        <v>0.13606659032642462</v>
      </c>
      <c r="CC17" s="89"/>
      <c r="CD17" s="29"/>
      <c r="CE17" s="29"/>
      <c r="CF17" s="30"/>
    </row>
    <row r="18" spans="1:84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29"/>
      <c r="CE18" s="29"/>
      <c r="CF18" s="29"/>
    </row>
    <row r="19" spans="1:84" s="19" customFormat="1" ht="16.2" x14ac:dyDescent="0.3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2">
        <v>11143981</v>
      </c>
      <c r="CC19" s="24">
        <v>4.1212833528048165E-3</v>
      </c>
      <c r="CD19" s="24">
        <v>5.5567931704252338E-3</v>
      </c>
      <c r="CE19" s="24">
        <v>6.9904310414101944E-2</v>
      </c>
      <c r="CF19" s="24">
        <v>6.9763357016880523E-2</v>
      </c>
    </row>
    <row r="20" spans="1:84" s="25" customFormat="1" ht="15" customHeight="1" x14ac:dyDescent="0.3">
      <c r="B20" s="106" t="s">
        <v>2</v>
      </c>
      <c r="C20" s="107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44">
        <v>10257526</v>
      </c>
      <c r="BP20" s="44">
        <v>10303397</v>
      </c>
      <c r="BQ20" s="44">
        <v>10317277</v>
      </c>
      <c r="BR20" s="44">
        <v>10372957</v>
      </c>
      <c r="BS20" s="44">
        <v>10373484</v>
      </c>
      <c r="BT20" s="44">
        <v>10556702</v>
      </c>
      <c r="BU20" s="44">
        <v>10665870</v>
      </c>
      <c r="BV20" s="44">
        <v>10717242</v>
      </c>
      <c r="BW20" s="44">
        <v>10803198</v>
      </c>
      <c r="BX20" s="44">
        <v>10788254</v>
      </c>
      <c r="BY20" s="44">
        <v>10820180</v>
      </c>
      <c r="BZ20" s="44">
        <v>10845349</v>
      </c>
      <c r="CA20" s="44">
        <v>10983290</v>
      </c>
      <c r="CB20" s="44">
        <v>11028374</v>
      </c>
      <c r="CC20" s="24">
        <v>4.1047809900311982E-3</v>
      </c>
      <c r="CD20" s="24">
        <v>5.589387756405273E-3</v>
      </c>
      <c r="CE20" s="24">
        <v>7.036291040712106E-2</v>
      </c>
      <c r="CF20" s="24">
        <v>7.0021305189786442E-2</v>
      </c>
    </row>
    <row r="21" spans="1:84" s="25" customFormat="1" ht="15" customHeight="1" x14ac:dyDescent="0.3">
      <c r="B21" s="106" t="s">
        <v>3</v>
      </c>
      <c r="C21" s="107"/>
      <c r="D21" s="44">
        <f t="shared" ref="D21:AO21" si="18">+D19-D20</f>
        <v>90841</v>
      </c>
      <c r="E21" s="44">
        <f t="shared" si="18"/>
        <v>91136</v>
      </c>
      <c r="F21" s="44">
        <f t="shared" si="18"/>
        <v>90467</v>
      </c>
      <c r="G21" s="44">
        <f t="shared" si="18"/>
        <v>90385</v>
      </c>
      <c r="H21" s="44">
        <f t="shared" si="18"/>
        <v>93544</v>
      </c>
      <c r="I21" s="44">
        <f t="shared" si="18"/>
        <v>94682</v>
      </c>
      <c r="J21" s="44">
        <f t="shared" si="18"/>
        <v>95295</v>
      </c>
      <c r="K21" s="44">
        <f t="shared" si="18"/>
        <v>96986</v>
      </c>
      <c r="L21" s="44">
        <f t="shared" si="18"/>
        <v>97276</v>
      </c>
      <c r="M21" s="44">
        <f t="shared" si="18"/>
        <v>98767</v>
      </c>
      <c r="N21" s="44">
        <f t="shared" si="18"/>
        <v>100377</v>
      </c>
      <c r="O21" s="44">
        <f t="shared" si="18"/>
        <v>105470</v>
      </c>
      <c r="P21" s="44">
        <f t="shared" si="18"/>
        <v>100353</v>
      </c>
      <c r="Q21" s="44">
        <f t="shared" si="18"/>
        <v>100003</v>
      </c>
      <c r="R21" s="44">
        <f t="shared" si="18"/>
        <v>101027</v>
      </c>
      <c r="S21" s="44">
        <f t="shared" si="18"/>
        <v>102765</v>
      </c>
      <c r="T21" s="44">
        <f t="shared" si="18"/>
        <v>103893</v>
      </c>
      <c r="U21" s="44">
        <f t="shared" si="18"/>
        <v>105047</v>
      </c>
      <c r="V21" s="44">
        <f t="shared" si="18"/>
        <v>105582</v>
      </c>
      <c r="W21" s="44">
        <f t="shared" si="18"/>
        <v>106678</v>
      </c>
      <c r="X21" s="44">
        <f t="shared" si="18"/>
        <v>106580</v>
      </c>
      <c r="Y21" s="44">
        <f t="shared" si="18"/>
        <v>107755</v>
      </c>
      <c r="Z21" s="44">
        <f t="shared" si="18"/>
        <v>109094</v>
      </c>
      <c r="AA21" s="44">
        <f t="shared" si="18"/>
        <v>112524</v>
      </c>
      <c r="AB21" s="44">
        <f t="shared" si="18"/>
        <v>110532</v>
      </c>
      <c r="AC21" s="44">
        <f t="shared" si="18"/>
        <v>110280</v>
      </c>
      <c r="AD21" s="44">
        <f t="shared" si="18"/>
        <v>109728</v>
      </c>
      <c r="AE21" s="44">
        <f t="shared" si="18"/>
        <v>108084</v>
      </c>
      <c r="AF21" s="44">
        <f t="shared" si="18"/>
        <v>108836</v>
      </c>
      <c r="AG21" s="44">
        <f t="shared" si="18"/>
        <v>107338</v>
      </c>
      <c r="AH21" s="44">
        <f t="shared" si="18"/>
        <v>102247</v>
      </c>
      <c r="AI21" s="44">
        <f t="shared" si="18"/>
        <v>104498</v>
      </c>
      <c r="AJ21" s="44">
        <f t="shared" si="18"/>
        <v>103117</v>
      </c>
      <c r="AK21" s="44">
        <f t="shared" si="18"/>
        <v>101143</v>
      </c>
      <c r="AL21" s="44">
        <f t="shared" si="18"/>
        <v>101120</v>
      </c>
      <c r="AM21" s="44">
        <f t="shared" si="18"/>
        <v>101120</v>
      </c>
      <c r="AN21" s="44">
        <f t="shared" si="18"/>
        <v>101516</v>
      </c>
      <c r="AO21" s="44">
        <f t="shared" si="18"/>
        <v>101028</v>
      </c>
      <c r="AP21" s="44">
        <f t="shared" ref="AP21" si="19">+AP19-AP20</f>
        <v>100452</v>
      </c>
      <c r="AQ21" s="44">
        <f t="shared" ref="AQ21:AR21" si="20">+AQ19-AQ20</f>
        <v>100653</v>
      </c>
      <c r="AR21" s="44">
        <f t="shared" si="20"/>
        <v>96058.226999999955</v>
      </c>
      <c r="AS21" s="44">
        <f t="shared" ref="AS21:AT21" si="21">+AS19-AS20</f>
        <v>101590</v>
      </c>
      <c r="AT21" s="44">
        <f t="shared" si="21"/>
        <v>98132</v>
      </c>
      <c r="AU21" s="44">
        <f t="shared" ref="AU21" si="22">+AU19-AU20</f>
        <v>98883</v>
      </c>
      <c r="AV21" s="44">
        <f t="shared" ref="AV21:AX21" si="23">+AV19-AV20</f>
        <v>100230</v>
      </c>
      <c r="AW21" s="44">
        <f t="shared" si="23"/>
        <v>101315</v>
      </c>
      <c r="AX21" s="44">
        <f t="shared" si="23"/>
        <v>102189</v>
      </c>
      <c r="AY21" s="44">
        <f>+AY19-AY20</f>
        <v>105850</v>
      </c>
      <c r="AZ21" s="44">
        <f t="shared" ref="AZ21:BU21" si="24">+AZ19-AZ20</f>
        <v>100361</v>
      </c>
      <c r="BA21" s="44">
        <f t="shared" si="24"/>
        <v>105062</v>
      </c>
      <c r="BB21" s="44">
        <f t="shared" si="24"/>
        <v>105917</v>
      </c>
      <c r="BC21" s="44">
        <f t="shared" si="24"/>
        <v>106030</v>
      </c>
      <c r="BD21" s="44">
        <f t="shared" si="24"/>
        <v>105756</v>
      </c>
      <c r="BE21" s="44">
        <f t="shared" si="24"/>
        <v>105847</v>
      </c>
      <c r="BF21" s="44">
        <f t="shared" si="24"/>
        <v>105329</v>
      </c>
      <c r="BG21" s="44">
        <f t="shared" si="24"/>
        <v>105853</v>
      </c>
      <c r="BH21" s="44">
        <f t="shared" si="24"/>
        <v>105529</v>
      </c>
      <c r="BI21" s="44">
        <f t="shared" si="24"/>
        <v>105437</v>
      </c>
      <c r="BJ21" s="44">
        <f t="shared" si="24"/>
        <v>107184</v>
      </c>
      <c r="BK21" s="44">
        <f t="shared" si="24"/>
        <v>109994</v>
      </c>
      <c r="BL21" s="44">
        <f t="shared" si="24"/>
        <v>109521</v>
      </c>
      <c r="BM21" s="44">
        <f t="shared" si="24"/>
        <v>109320</v>
      </c>
      <c r="BN21" s="44">
        <f t="shared" si="24"/>
        <v>109592</v>
      </c>
      <c r="BO21" s="44">
        <f t="shared" si="24"/>
        <v>111895</v>
      </c>
      <c r="BP21" s="44">
        <f t="shared" si="24"/>
        <v>112470</v>
      </c>
      <c r="BQ21" s="44">
        <f t="shared" si="24"/>
        <v>112231</v>
      </c>
      <c r="BR21" s="44">
        <f t="shared" si="24"/>
        <v>111850</v>
      </c>
      <c r="BS21" s="44">
        <f t="shared" si="24"/>
        <v>111646</v>
      </c>
      <c r="BT21" s="44">
        <f t="shared" si="24"/>
        <v>111480</v>
      </c>
      <c r="BU21" s="44">
        <f t="shared" si="24"/>
        <v>110819</v>
      </c>
      <c r="BV21" s="44">
        <f t="shared" ref="BV21:BY21" si="25">+BV19-BV20</f>
        <v>111839</v>
      </c>
      <c r="BW21" s="44">
        <f t="shared" si="25"/>
        <v>114197</v>
      </c>
      <c r="BX21" s="44">
        <f t="shared" si="25"/>
        <v>113843</v>
      </c>
      <c r="BY21" s="44">
        <f t="shared" si="25"/>
        <v>113918</v>
      </c>
      <c r="BZ21" s="94">
        <v>113444</v>
      </c>
      <c r="CA21" s="94">
        <v>114952</v>
      </c>
      <c r="CB21" s="94">
        <v>115607</v>
      </c>
      <c r="CC21" s="24">
        <v>5.6980304822882299E-3</v>
      </c>
      <c r="CD21" s="24">
        <v>2.5135827246427489E-3</v>
      </c>
      <c r="CE21" s="24">
        <v>2.7891882279718949E-2</v>
      </c>
      <c r="CF21" s="24">
        <v>4.6191780316434672E-2</v>
      </c>
    </row>
    <row r="22" spans="1:84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/>
      <c r="CC22" s="65"/>
      <c r="CD22" s="4"/>
    </row>
    <row r="23" spans="1:84" s="1" customFormat="1" ht="15" customHeight="1" x14ac:dyDescent="0.3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/>
      <c r="CC23" s="7"/>
      <c r="CD23" s="7"/>
    </row>
    <row r="24" spans="1:84" s="1" customFormat="1" ht="12.75" customHeight="1" x14ac:dyDescent="0.3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/>
      <c r="CC24" s="10"/>
      <c r="CD24" s="10"/>
    </row>
    <row r="25" spans="1:84" s="1" customFormat="1" ht="12.75" customHeight="1" x14ac:dyDescent="0.3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/>
      <c r="CC25" s="10"/>
      <c r="CD25" s="10"/>
    </row>
    <row r="26" spans="1:84" s="1" customFormat="1" ht="15" customHeight="1" x14ac:dyDescent="0.3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/>
      <c r="CC26" s="11"/>
      <c r="CD26" s="11"/>
    </row>
    <row r="27" spans="1:84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/>
      <c r="CC27" s="11"/>
      <c r="CD27" s="11"/>
    </row>
    <row r="28" spans="1:84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/>
      <c r="CC28" s="11"/>
      <c r="CD28" s="11"/>
    </row>
    <row r="29" spans="1:84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/>
      <c r="CC29" s="11"/>
      <c r="CD29" s="11"/>
    </row>
    <row r="30" spans="1:84" s="1" customFormat="1" ht="15" customHeight="1" x14ac:dyDescent="0.3">
      <c r="B30" s="8" t="s">
        <v>41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/>
      <c r="CC30" s="7"/>
      <c r="CD30" s="7"/>
    </row>
    <row r="31" spans="1:84" s="71" customFormat="1" ht="15" customHeight="1" x14ac:dyDescent="0.3"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/>
      <c r="CC31" s="3"/>
      <c r="CD31" s="3"/>
    </row>
    <row r="32" spans="1:84" s="71" customFormat="1" ht="15" customHeight="1" x14ac:dyDescent="0.3">
      <c r="B32" s="72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/>
      <c r="CC32" s="3"/>
      <c r="CD32" s="3"/>
    </row>
    <row r="33" spans="2:84" s="71" customFormat="1" ht="15" customHeight="1" x14ac:dyDescent="0.3">
      <c r="B33" s="2"/>
      <c r="C33" s="2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/>
      <c r="CC33" s="74"/>
      <c r="CD33" s="74"/>
    </row>
    <row r="34" spans="2:84" s="71" customFormat="1" ht="15" customHeight="1" x14ac:dyDescent="0.3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/>
      <c r="CC34" s="3"/>
      <c r="CD34" s="3"/>
    </row>
    <row r="35" spans="2:84" s="76" customFormat="1" x14ac:dyDescent="0.3"/>
    <row r="36" spans="2:84" s="76" customFormat="1" x14ac:dyDescent="0.3"/>
    <row r="37" spans="2:84" s="76" customFormat="1" x14ac:dyDescent="0.3"/>
    <row r="38" spans="2:84" s="76" customFormat="1" x14ac:dyDescent="0.3"/>
    <row r="39" spans="2:84" s="76" customFormat="1" x14ac:dyDescent="0.3"/>
    <row r="40" spans="2:84" s="76" customFormat="1" x14ac:dyDescent="0.3"/>
    <row r="41" spans="2:84" s="76" customFormat="1" x14ac:dyDescent="0.3"/>
    <row r="42" spans="2:84" s="76" customFormat="1" x14ac:dyDescent="0.3"/>
    <row r="43" spans="2:84" s="76" customFormat="1" x14ac:dyDescent="0.3"/>
    <row r="44" spans="2:84" s="76" customFormat="1" x14ac:dyDescent="0.3"/>
    <row r="45" spans="2:84" s="76" customFormat="1" x14ac:dyDescent="0.3"/>
    <row r="46" spans="2:84" s="76" customFormat="1" x14ac:dyDescent="0.3"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</row>
    <row r="47" spans="2:84" s="76" customFormat="1" x14ac:dyDescent="0.3"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</row>
    <row r="48" spans="2:84" s="76" customFormat="1" x14ac:dyDescent="0.3"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</row>
    <row r="49" spans="4:84" s="52" customFormat="1" x14ac:dyDescent="0.3"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</row>
    <row r="50" spans="4:84" s="52" customFormat="1" x14ac:dyDescent="0.3"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</row>
    <row r="51" spans="4:84" s="52" customFormat="1" x14ac:dyDescent="0.3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</row>
    <row r="52" spans="4:84" s="52" customFormat="1" x14ac:dyDescent="0.3"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</row>
    <row r="53" spans="4:84" s="52" customFormat="1" x14ac:dyDescent="0.3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</row>
    <row r="54" spans="4:84" s="52" customFormat="1" x14ac:dyDescent="0.3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</row>
    <row r="55" spans="4:84" s="52" customFormat="1" x14ac:dyDescent="0.3"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</row>
    <row r="56" spans="4:84" s="52" customFormat="1" x14ac:dyDescent="0.3"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</row>
    <row r="57" spans="4:84" s="52" customFormat="1" x14ac:dyDescent="0.3">
      <c r="D57" s="53"/>
    </row>
    <row r="58" spans="4:84" s="52" customFormat="1" x14ac:dyDescent="0.3">
      <c r="D58" s="53"/>
    </row>
    <row r="59" spans="4:84" s="52" customFormat="1" x14ac:dyDescent="0.3">
      <c r="D59" s="53"/>
    </row>
    <row r="60" spans="4:84" s="52" customFormat="1" x14ac:dyDescent="0.3">
      <c r="D60" s="53"/>
    </row>
    <row r="61" spans="4:84" s="52" customFormat="1" x14ac:dyDescent="0.3">
      <c r="D61" s="53"/>
    </row>
    <row r="62" spans="4:84" s="68" customFormat="1" x14ac:dyDescent="0.3">
      <c r="D62" s="70"/>
    </row>
    <row r="63" spans="4:84" s="68" customFormat="1" x14ac:dyDescent="0.3"/>
  </sheetData>
  <mergeCells count="18">
    <mergeCell ref="CD9:CD10"/>
    <mergeCell ref="CE9:CE10"/>
    <mergeCell ref="CF9:CF10"/>
    <mergeCell ref="D3:K3"/>
    <mergeCell ref="D4:K4"/>
    <mergeCell ref="D5:K5"/>
    <mergeCell ref="D6:K6"/>
    <mergeCell ref="D7:E7"/>
    <mergeCell ref="D9:O9"/>
    <mergeCell ref="AZ9:BK9"/>
    <mergeCell ref="CC9:CC10"/>
    <mergeCell ref="BL9:BW9"/>
    <mergeCell ref="BX9:CB9"/>
    <mergeCell ref="B20:C20"/>
    <mergeCell ref="B21:C21"/>
    <mergeCell ref="P9:AA9"/>
    <mergeCell ref="AB9:AM9"/>
    <mergeCell ref="AN9:AY9"/>
  </mergeCells>
  <conditionalFormatting sqref="CE1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CD17">
    <cfRule type="iconSet" priority="204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6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CF13:CF16 CD11:CF11 CD13:CD16 CD19:CD21 CF19:CF21</xm:sqref>
        </x14:conditionalFormatting>
        <x14:conditionalFormatting xmlns:xm="http://schemas.microsoft.com/office/excel/2006/main">
          <x14:cfRule type="iconSet" priority="52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CC11</xm:sqref>
        </x14:conditionalFormatting>
        <x14:conditionalFormatting xmlns:xm="http://schemas.microsoft.com/office/excel/2006/main">
          <x14:cfRule type="iconSet" priority="4" id="{F78D410E-B906-453E-AF40-507142FD73A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CC13:CC16</xm:sqref>
        </x14:conditionalFormatting>
        <x14:conditionalFormatting xmlns:xm="http://schemas.microsoft.com/office/excel/2006/main">
          <x14:cfRule type="iconSet" priority="3" id="{B1202C26-FADA-47C1-9098-82F6DB46C75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CC19:CC21</xm:sqref>
        </x14:conditionalFormatting>
        <x14:conditionalFormatting xmlns:xm="http://schemas.microsoft.com/office/excel/2006/main">
          <x14:cfRule type="iconSet" priority="2" id="{DD0ACBE6-29AA-4027-8649-258C9F0CEA3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CE13:CE16</xm:sqref>
        </x14:conditionalFormatting>
        <x14:conditionalFormatting xmlns:xm="http://schemas.microsoft.com/office/excel/2006/main">
          <x14:cfRule type="iconSet" priority="1" id="{A00BF793-4543-4B09-BEC4-0B5C777C0A9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CE19:CE21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3"/>
  <sheetViews>
    <sheetView showGridLines="0" tabSelected="1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M1" sqref="M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78" width="13.33203125" customWidth="1"/>
    <col min="79" max="80" width="15.109375" customWidth="1"/>
    <col min="81" max="81" width="15.33203125" customWidth="1"/>
    <col min="82" max="82" width="16.88671875" customWidth="1"/>
    <col min="83" max="83" width="15.33203125" customWidth="1"/>
    <col min="84" max="84" width="18.88671875" bestFit="1" customWidth="1"/>
  </cols>
  <sheetData>
    <row r="1" spans="2:85" ht="4.5" customHeight="1" x14ac:dyDescent="0.3"/>
    <row r="2" spans="2:85" x14ac:dyDescent="0.3">
      <c r="AH2" s="81"/>
    </row>
    <row r="3" spans="2:85" ht="18" x14ac:dyDescent="0.3">
      <c r="B3" s="45"/>
      <c r="C3" s="45"/>
      <c r="D3" s="119" t="s">
        <v>27</v>
      </c>
      <c r="E3" s="119"/>
      <c r="F3" s="119"/>
      <c r="G3" s="119"/>
      <c r="H3" s="119"/>
      <c r="I3" s="119"/>
      <c r="J3" s="119"/>
      <c r="K3" s="119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12"/>
    </row>
    <row r="4" spans="2:85" ht="15.6" x14ac:dyDescent="0.3">
      <c r="B4" s="46"/>
      <c r="C4" s="46"/>
      <c r="D4" s="120" t="s">
        <v>28</v>
      </c>
      <c r="E4" s="120"/>
      <c r="F4" s="120"/>
      <c r="G4" s="120"/>
      <c r="H4" s="120"/>
      <c r="I4" s="120"/>
      <c r="J4" s="120"/>
      <c r="K4" s="120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100"/>
    </row>
    <row r="5" spans="2:85" x14ac:dyDescent="0.3">
      <c r="B5" s="47"/>
      <c r="C5" s="47"/>
      <c r="D5" s="120" t="s">
        <v>76</v>
      </c>
      <c r="E5" s="120"/>
      <c r="F5" s="120"/>
      <c r="G5" s="120"/>
      <c r="H5" s="120"/>
      <c r="I5" s="120"/>
      <c r="J5" s="120"/>
      <c r="K5" s="12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13"/>
    </row>
    <row r="6" spans="2:85" x14ac:dyDescent="0.3">
      <c r="D6" s="121" t="s">
        <v>33</v>
      </c>
      <c r="E6" s="121"/>
      <c r="F6" s="121"/>
      <c r="G6" s="121"/>
      <c r="H6" s="121"/>
      <c r="I6" s="121"/>
      <c r="J6" s="121"/>
      <c r="K6" s="121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</row>
    <row r="7" spans="2:85" x14ac:dyDescent="0.3">
      <c r="D7" s="122" t="s">
        <v>31</v>
      </c>
      <c r="E7" s="122"/>
      <c r="F7" s="101"/>
      <c r="G7" s="101"/>
      <c r="H7" s="101"/>
      <c r="I7" s="101"/>
      <c r="J7" s="101"/>
      <c r="K7" s="101"/>
      <c r="AX7" s="83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</row>
    <row r="8" spans="2:85" x14ac:dyDescent="0.3">
      <c r="CF8" s="9"/>
    </row>
    <row r="9" spans="2:85" ht="29.25" customHeight="1" x14ac:dyDescent="0.3">
      <c r="D9" s="108" t="s">
        <v>12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  <c r="P9" s="108" t="s">
        <v>22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0"/>
      <c r="AB9" s="111" t="s">
        <v>23</v>
      </c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3"/>
      <c r="AN9" s="114" t="s">
        <v>24</v>
      </c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6"/>
      <c r="AZ9" s="114" t="s">
        <v>55</v>
      </c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6"/>
      <c r="BL9" s="123" t="s">
        <v>69</v>
      </c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5"/>
      <c r="BX9" s="129" t="s">
        <v>71</v>
      </c>
      <c r="BY9" s="128"/>
      <c r="BZ9" s="128"/>
      <c r="CA9" s="128"/>
      <c r="CB9" s="130"/>
      <c r="CC9" s="117" t="s">
        <v>70</v>
      </c>
      <c r="CD9" s="117" t="s">
        <v>34</v>
      </c>
      <c r="CE9" s="117" t="s">
        <v>25</v>
      </c>
      <c r="CF9" s="117" t="s">
        <v>35</v>
      </c>
    </row>
    <row r="10" spans="2:85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7" t="s">
        <v>13</v>
      </c>
      <c r="BY10" s="17" t="s">
        <v>72</v>
      </c>
      <c r="BZ10" s="17" t="s">
        <v>75</v>
      </c>
      <c r="CA10" s="17" t="s">
        <v>43</v>
      </c>
      <c r="CB10" s="17" t="s">
        <v>74</v>
      </c>
      <c r="CC10" s="118"/>
      <c r="CD10" s="118"/>
      <c r="CE10" s="118"/>
      <c r="CF10" s="118"/>
    </row>
    <row r="11" spans="2:85" s="19" customFormat="1" x14ac:dyDescent="0.3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f>320538901.93/1000</f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99">
        <v>342935.64020999998</v>
      </c>
      <c r="BZ11" s="99">
        <v>353850</v>
      </c>
      <c r="CA11" s="99">
        <v>353992</v>
      </c>
      <c r="CB11" s="99">
        <v>359643.57799999998</v>
      </c>
      <c r="CC11" s="24">
        <v>4.0129998586979632E-4</v>
      </c>
      <c r="CD11" s="24">
        <v>1.2631932414540747E-2</v>
      </c>
      <c r="CE11" s="24">
        <v>0.15875648077202786</v>
      </c>
      <c r="CF11" s="24">
        <v>0.18271984562527321</v>
      </c>
    </row>
    <row r="12" spans="2:85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8"/>
      <c r="CD12" s="29"/>
      <c r="CE12" s="29"/>
      <c r="CF12" s="30"/>
    </row>
    <row r="13" spans="2:85" s="19" customFormat="1" x14ac:dyDescent="0.3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82">
        <v>6033785.7173599247</v>
      </c>
      <c r="AQ13" s="82">
        <v>6034159.8264498897</v>
      </c>
      <c r="AR13" s="82">
        <v>6039616.1374298809</v>
      </c>
      <c r="AS13" s="82">
        <v>6104674.2571898885</v>
      </c>
      <c r="AT13" s="82">
        <v>6797547.0509398803</v>
      </c>
      <c r="AU13" s="82">
        <v>7167612.3286392102</v>
      </c>
      <c r="AV13" s="82">
        <v>7237238.2432192005</v>
      </c>
      <c r="AW13" s="82">
        <v>7621940.9328191997</v>
      </c>
      <c r="AX13" s="82">
        <v>7683687.4256091202</v>
      </c>
      <c r="AY13" s="82">
        <v>7854690.4719392676</v>
      </c>
      <c r="AZ13" s="82">
        <v>7944675.9574392773</v>
      </c>
      <c r="BA13" s="82">
        <v>7952402.1517692758</v>
      </c>
      <c r="BB13" s="82">
        <v>8188998.6515392596</v>
      </c>
      <c r="BC13" s="82">
        <v>8327296.0919291005</v>
      </c>
      <c r="BD13" s="82">
        <v>8382825.338679119</v>
      </c>
      <c r="BE13" s="82">
        <v>8820931.9798204713</v>
      </c>
      <c r="BF13" s="82">
        <v>8944674.7959902938</v>
      </c>
      <c r="BG13" s="82">
        <v>9012333.877000276</v>
      </c>
      <c r="BH13" s="82">
        <v>9097042.2979502864</v>
      </c>
      <c r="BI13" s="82">
        <v>9207082.7438497264</v>
      </c>
      <c r="BJ13" s="82">
        <v>9263277.6736496966</v>
      </c>
      <c r="BK13" s="82">
        <v>9467314.7966396101</v>
      </c>
      <c r="BL13" s="82">
        <v>9471372</v>
      </c>
      <c r="BM13" s="82">
        <v>9612684</v>
      </c>
      <c r="BN13" s="82">
        <v>9834111</v>
      </c>
      <c r="BO13" s="82">
        <v>9834111</v>
      </c>
      <c r="BP13" s="82">
        <v>10172462.738829</v>
      </c>
      <c r="BQ13" s="82">
        <v>10291946.489300011</v>
      </c>
      <c r="BR13" s="82">
        <f>10381282229/1000</f>
        <v>10381282.229</v>
      </c>
      <c r="BS13" s="82">
        <v>10428582.952649999</v>
      </c>
      <c r="BT13" s="82">
        <v>10505666.79851</v>
      </c>
      <c r="BU13" s="82">
        <v>10656719</v>
      </c>
      <c r="BV13" s="82">
        <v>10700253.557199998</v>
      </c>
      <c r="BW13" s="82">
        <v>10834565.302990001</v>
      </c>
      <c r="BX13" s="93">
        <v>10932183.21221</v>
      </c>
      <c r="BY13" s="93">
        <v>11043552.81923</v>
      </c>
      <c r="BZ13" s="93">
        <v>11120575</v>
      </c>
      <c r="CA13" s="93">
        <v>11263888.627540002</v>
      </c>
      <c r="CB13" s="93">
        <v>11330806.897559999</v>
      </c>
      <c r="CC13" s="24">
        <v>1.2887249763613884E-2</v>
      </c>
      <c r="CD13" s="87">
        <v>1.095715111172324E-2</v>
      </c>
      <c r="CE13" s="24">
        <v>0.14538961656422233</v>
      </c>
      <c r="CF13" s="87">
        <v>0.15907844337627419</v>
      </c>
      <c r="CG13" s="31"/>
    </row>
    <row r="14" spans="2:85" s="19" customFormat="1" x14ac:dyDescent="0.3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f>4498642192.95/1000</f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v>4666754.1384700006</v>
      </c>
      <c r="BZ14" s="34">
        <v>4668481</v>
      </c>
      <c r="CA14" s="34">
        <v>4745814.7856163997</v>
      </c>
      <c r="CB14" s="34">
        <v>4741320.1760726003</v>
      </c>
      <c r="CC14" s="24">
        <v>1.6565085220738851E-2</v>
      </c>
      <c r="CD14" s="87">
        <v>9.7322442688698718E-3</v>
      </c>
      <c r="CE14" s="24">
        <v>0.13525239435327441</v>
      </c>
      <c r="CF14" s="87">
        <v>0.1330428512768258</v>
      </c>
      <c r="CG14" s="31"/>
    </row>
    <row r="15" spans="2:85" s="19" customFormat="1" x14ac:dyDescent="0.3">
      <c r="B15" s="32" t="s">
        <v>6</v>
      </c>
      <c r="C15" s="33"/>
      <c r="D15" s="34">
        <f t="shared" ref="D15:BO15" si="0">+D13-D14</f>
        <v>1126031.955009999</v>
      </c>
      <c r="E15" s="34">
        <f t="shared" si="0"/>
        <v>1161668.4050400003</v>
      </c>
      <c r="F15" s="34">
        <f t="shared" si="0"/>
        <v>1187560.2396100003</v>
      </c>
      <c r="G15" s="34">
        <f t="shared" si="0"/>
        <v>1214461.5034900003</v>
      </c>
      <c r="H15" s="34">
        <f t="shared" si="0"/>
        <v>1238277.5459200006</v>
      </c>
      <c r="I15" s="34">
        <f t="shared" si="0"/>
        <v>1261268.9524599998</v>
      </c>
      <c r="J15" s="34">
        <f t="shared" si="0"/>
        <v>1276254.8029099999</v>
      </c>
      <c r="K15" s="34">
        <f t="shared" si="0"/>
        <v>1309458.0815000001</v>
      </c>
      <c r="L15" s="34">
        <f t="shared" si="0"/>
        <v>1326388.6753900009</v>
      </c>
      <c r="M15" s="34">
        <f t="shared" si="0"/>
        <v>1342788.8992599999</v>
      </c>
      <c r="N15" s="34">
        <f t="shared" si="0"/>
        <v>1376908.4471999996</v>
      </c>
      <c r="O15" s="34">
        <f t="shared" si="0"/>
        <v>1417864.74153</v>
      </c>
      <c r="P15" s="34">
        <f t="shared" si="0"/>
        <v>1456155.8818000001</v>
      </c>
      <c r="Q15" s="34">
        <f t="shared" si="0"/>
        <v>2568035.8173858589</v>
      </c>
      <c r="R15" s="34">
        <f t="shared" si="0"/>
        <v>2588644.2259760206</v>
      </c>
      <c r="S15" s="34">
        <f t="shared" si="0"/>
        <v>2660845.3280175719</v>
      </c>
      <c r="T15" s="34">
        <f t="shared" si="0"/>
        <v>2748763.2963243718</v>
      </c>
      <c r="U15" s="34">
        <f t="shared" si="0"/>
        <v>2776435.2300348696</v>
      </c>
      <c r="V15" s="34">
        <f t="shared" si="0"/>
        <v>2808313.4601443405</v>
      </c>
      <c r="W15" s="34">
        <f t="shared" si="0"/>
        <v>2844850.0533394604</v>
      </c>
      <c r="X15" s="34">
        <f t="shared" si="0"/>
        <v>2875791.9033915424</v>
      </c>
      <c r="Y15" s="34">
        <f t="shared" si="0"/>
        <v>2915316.1481299782</v>
      </c>
      <c r="Z15" s="34">
        <f t="shared" si="0"/>
        <v>2970310.0539099397</v>
      </c>
      <c r="AA15" s="34">
        <f t="shared" si="0"/>
        <v>3030564.4339299905</v>
      </c>
      <c r="AB15" s="34">
        <f t="shared" si="0"/>
        <v>2997776.1916200002</v>
      </c>
      <c r="AC15" s="34">
        <f t="shared" si="0"/>
        <v>3018096.179</v>
      </c>
      <c r="AD15" s="34">
        <f t="shared" si="0"/>
        <v>3070257.5980000002</v>
      </c>
      <c r="AE15" s="34">
        <f t="shared" si="0"/>
        <v>3062270</v>
      </c>
      <c r="AF15" s="34">
        <f t="shared" si="0"/>
        <v>3141078</v>
      </c>
      <c r="AG15" s="34">
        <f t="shared" si="0"/>
        <v>3207986.3514000005</v>
      </c>
      <c r="AH15" s="34">
        <f t="shared" si="0"/>
        <v>3214157.1518900008</v>
      </c>
      <c r="AI15" s="34">
        <f t="shared" si="0"/>
        <v>3160141</v>
      </c>
      <c r="AJ15" s="34">
        <f t="shared" si="0"/>
        <v>3156883</v>
      </c>
      <c r="AK15" s="34">
        <f t="shared" si="0"/>
        <v>3161803</v>
      </c>
      <c r="AL15" s="34">
        <f t="shared" si="0"/>
        <v>3147608</v>
      </c>
      <c r="AM15" s="34">
        <f t="shared" si="0"/>
        <v>3292750</v>
      </c>
      <c r="AN15" s="34">
        <f t="shared" si="0"/>
        <v>3312045</v>
      </c>
      <c r="AO15" s="34">
        <f t="shared" si="0"/>
        <v>3366526.3174499855</v>
      </c>
      <c r="AP15" s="34">
        <f t="shared" si="0"/>
        <v>3457546.0632000584</v>
      </c>
      <c r="AQ15" s="34">
        <f t="shared" si="0"/>
        <v>3460778.3795400094</v>
      </c>
      <c r="AR15" s="34">
        <f t="shared" si="0"/>
        <v>3433665.202949991</v>
      </c>
      <c r="AS15" s="34">
        <f t="shared" si="0"/>
        <v>3486100.3995200084</v>
      </c>
      <c r="AT15" s="34">
        <f t="shared" si="0"/>
        <v>3855719.4395599905</v>
      </c>
      <c r="AU15" s="34">
        <f t="shared" si="0"/>
        <v>4113627.99373959</v>
      </c>
      <c r="AV15" s="34">
        <f t="shared" si="0"/>
        <v>4180231.2785595669</v>
      </c>
      <c r="AW15" s="34">
        <f t="shared" si="0"/>
        <v>4569394.9854395697</v>
      </c>
      <c r="AX15" s="34">
        <f t="shared" si="0"/>
        <v>4572359.6983994767</v>
      </c>
      <c r="AY15" s="34">
        <f t="shared" si="0"/>
        <v>4677815.7607596442</v>
      </c>
      <c r="AZ15" s="34">
        <f t="shared" si="0"/>
        <v>4761771.9467296675</v>
      </c>
      <c r="BA15" s="34">
        <f t="shared" si="0"/>
        <v>4767571.2984396648</v>
      </c>
      <c r="BB15" s="34">
        <f t="shared" si="0"/>
        <v>4485666.8408396197</v>
      </c>
      <c r="BC15" s="34">
        <f t="shared" si="0"/>
        <v>4574695.0045994399</v>
      </c>
      <c r="BD15" s="34">
        <f t="shared" si="0"/>
        <v>4612215.3779694606</v>
      </c>
      <c r="BE15" s="34">
        <f t="shared" si="0"/>
        <v>4921227.5936808065</v>
      </c>
      <c r="BF15" s="34">
        <f t="shared" si="0"/>
        <v>5021194.486270614</v>
      </c>
      <c r="BG15" s="34">
        <f t="shared" si="0"/>
        <v>5039470.1915205792</v>
      </c>
      <c r="BH15" s="34">
        <f t="shared" si="0"/>
        <v>5118590.5990005899</v>
      </c>
      <c r="BI15" s="34">
        <f t="shared" si="0"/>
        <v>5177245.4607499484</v>
      </c>
      <c r="BJ15" s="34">
        <f t="shared" si="0"/>
        <v>5233971.7660499346</v>
      </c>
      <c r="BK15" s="34">
        <f t="shared" si="0"/>
        <v>5341611.0628398601</v>
      </c>
      <c r="BL15" s="34">
        <f t="shared" si="0"/>
        <v>5346221</v>
      </c>
      <c r="BM15" s="34">
        <f t="shared" si="0"/>
        <v>5472823</v>
      </c>
      <c r="BN15" s="34">
        <f t="shared" si="0"/>
        <v>5653706</v>
      </c>
      <c r="BO15" s="34">
        <f t="shared" si="0"/>
        <v>5653706</v>
      </c>
      <c r="BP15" s="34">
        <f t="shared" ref="BP15:BX15" si="1">+BP13-BP14</f>
        <v>5749959.6724390797</v>
      </c>
      <c r="BQ15" s="34">
        <f t="shared" si="1"/>
        <v>5826273.7729500085</v>
      </c>
      <c r="BR15" s="34">
        <f t="shared" si="1"/>
        <v>5882640.0360500002</v>
      </c>
      <c r="BS15" s="34">
        <f t="shared" si="1"/>
        <v>5910905.4340899987</v>
      </c>
      <c r="BT15" s="34">
        <f t="shared" si="1"/>
        <v>5977417.8913099999</v>
      </c>
      <c r="BU15" s="34">
        <f t="shared" si="1"/>
        <v>6089971</v>
      </c>
      <c r="BV15" s="34">
        <f t="shared" si="1"/>
        <v>6130800.214999998</v>
      </c>
      <c r="BW15" s="34">
        <f t="shared" si="1"/>
        <v>6234099.781560001</v>
      </c>
      <c r="BX15" s="34">
        <f t="shared" si="1"/>
        <v>6330987.9751699995</v>
      </c>
      <c r="BY15" s="34">
        <v>6376798.680759999</v>
      </c>
      <c r="BZ15" s="34">
        <v>6452094</v>
      </c>
      <c r="CA15" s="34">
        <v>6518073.8419236019</v>
      </c>
      <c r="CB15" s="34">
        <v>6589486.7214873983</v>
      </c>
      <c r="CC15" s="24">
        <v>1.0226112936916554E-2</v>
      </c>
      <c r="CD15" s="87">
        <v>1.1851540947680261E-2</v>
      </c>
      <c r="CE15" s="24">
        <v>0.15288517689522618</v>
      </c>
      <c r="CF15" s="87">
        <v>0.17942503934744547</v>
      </c>
      <c r="CG15" s="31"/>
    </row>
    <row r="16" spans="2:85" s="19" customFormat="1" x14ac:dyDescent="0.3">
      <c r="B16" s="36" t="s">
        <v>46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38">
        <v>6025619</v>
      </c>
      <c r="BP16" s="38">
        <v>6329006.8270098306</v>
      </c>
      <c r="BQ16" s="38">
        <v>6401644.7888847906</v>
      </c>
      <c r="BR16" s="38">
        <f>6460382017.88634/1000</f>
        <v>6460382.0178863397</v>
      </c>
      <c r="BS16" s="91">
        <v>6486766.9276036462</v>
      </c>
      <c r="BT16" s="91">
        <v>6502225.4407056402</v>
      </c>
      <c r="BU16" s="91">
        <v>6584461</v>
      </c>
      <c r="BV16" s="82">
        <v>6709579.4857897889</v>
      </c>
      <c r="BW16" s="82">
        <v>6702133.4540942684</v>
      </c>
      <c r="BX16" s="82">
        <v>6731739.2691228902</v>
      </c>
      <c r="BY16" s="82">
        <v>6789495.7412841497</v>
      </c>
      <c r="BZ16" s="34">
        <v>6806666</v>
      </c>
      <c r="CA16" s="34">
        <v>6916280.8378195604</v>
      </c>
      <c r="CB16" s="34">
        <v>6937854.2131651398</v>
      </c>
      <c r="CC16" s="24">
        <v>1.6104042393083606E-2</v>
      </c>
      <c r="CD16" s="87">
        <v>1.0903034378108911E-2</v>
      </c>
      <c r="CE16" s="24">
        <v>0.14781250487618958</v>
      </c>
      <c r="CF16" s="87">
        <v>0.15474750296593531</v>
      </c>
    </row>
    <row r="17" spans="1:84" s="19" customFormat="1" x14ac:dyDescent="0.3">
      <c r="B17" s="39" t="s">
        <v>1</v>
      </c>
      <c r="C17" s="40"/>
      <c r="D17" s="41">
        <f t="shared" ref="D17:BO17" si="2">+D$11/D16</f>
        <v>2.5898696802947575E-2</v>
      </c>
      <c r="E17" s="41">
        <f t="shared" si="2"/>
        <v>2.6429795277258656E-2</v>
      </c>
      <c r="F17" s="41">
        <f t="shared" si="2"/>
        <v>2.6797731644100119E-2</v>
      </c>
      <c r="G17" s="41">
        <f t="shared" si="2"/>
        <v>2.6806465908704186E-2</v>
      </c>
      <c r="H17" s="41">
        <f t="shared" si="2"/>
        <v>2.7145075429641102E-2</v>
      </c>
      <c r="I17" s="41">
        <f t="shared" si="2"/>
        <v>2.748490687953237E-2</v>
      </c>
      <c r="J17" s="41">
        <f t="shared" si="2"/>
        <v>2.7911732694286734E-2</v>
      </c>
      <c r="K17" s="41">
        <f t="shared" si="2"/>
        <v>2.8020467546947224E-2</v>
      </c>
      <c r="L17" s="41">
        <f t="shared" si="2"/>
        <v>2.8577987007496454E-2</v>
      </c>
      <c r="M17" s="41">
        <f t="shared" si="2"/>
        <v>2.9130521824020067E-2</v>
      </c>
      <c r="N17" s="41">
        <f t="shared" si="2"/>
        <v>2.943925155443106E-2</v>
      </c>
      <c r="O17" s="41">
        <f t="shared" si="2"/>
        <v>2.9162372388335359E-2</v>
      </c>
      <c r="P17" s="41">
        <f t="shared" si="2"/>
        <v>3.0005534950648182E-2</v>
      </c>
      <c r="Q17" s="41">
        <f t="shared" si="2"/>
        <v>2.7693173928802717E-2</v>
      </c>
      <c r="R17" s="41">
        <f t="shared" si="2"/>
        <v>2.8737215113988347E-2</v>
      </c>
      <c r="S17" s="41">
        <f t="shared" si="2"/>
        <v>2.4903174784241401E-2</v>
      </c>
      <c r="T17" s="41">
        <f t="shared" si="2"/>
        <v>2.6183037987817768E-2</v>
      </c>
      <c r="U17" s="41">
        <f t="shared" si="2"/>
        <v>2.6098693679449413E-2</v>
      </c>
      <c r="V17" s="41">
        <f t="shared" si="2"/>
        <v>3.098124808550938E-2</v>
      </c>
      <c r="W17" s="41">
        <f t="shared" si="2"/>
        <v>3.0635495015524362E-2</v>
      </c>
      <c r="X17" s="41">
        <f t="shared" si="2"/>
        <v>3.1396613942918337E-2</v>
      </c>
      <c r="Y17" s="41">
        <f t="shared" si="2"/>
        <v>3.2683269601954279E-2</v>
      </c>
      <c r="Z17" s="41">
        <f t="shared" si="2"/>
        <v>3.2631516020290033E-2</v>
      </c>
      <c r="AA17" s="41">
        <f t="shared" si="2"/>
        <v>3.2531207127062547E-2</v>
      </c>
      <c r="AB17" s="41">
        <f t="shared" si="2"/>
        <v>3.3501924588786161E-2</v>
      </c>
      <c r="AC17" s="41">
        <f t="shared" si="2"/>
        <v>3.4495648327255032E-2</v>
      </c>
      <c r="AD17" s="41">
        <f t="shared" si="2"/>
        <v>3.4881340054825551E-2</v>
      </c>
      <c r="AE17" s="41">
        <f t="shared" si="2"/>
        <v>3.510894238025089E-2</v>
      </c>
      <c r="AF17" s="41">
        <f t="shared" si="2"/>
        <v>3.4637279348611064E-2</v>
      </c>
      <c r="AG17" s="41">
        <f t="shared" si="2"/>
        <v>3.479333169723707E-2</v>
      </c>
      <c r="AH17" s="41">
        <f t="shared" si="2"/>
        <v>3.5620269565604504E-2</v>
      </c>
      <c r="AI17" s="41">
        <f t="shared" si="2"/>
        <v>3.6258336782406024E-2</v>
      </c>
      <c r="AJ17" s="41">
        <f t="shared" si="2"/>
        <v>3.7186351958452664E-2</v>
      </c>
      <c r="AK17" s="41">
        <f t="shared" si="2"/>
        <v>3.8117180797267475E-2</v>
      </c>
      <c r="AL17" s="41">
        <f t="shared" si="2"/>
        <v>3.9273842659256687E-2</v>
      </c>
      <c r="AM17" s="41">
        <f t="shared" si="2"/>
        <v>4.1531220195593348E-2</v>
      </c>
      <c r="AN17" s="41">
        <f t="shared" si="2"/>
        <v>4.2527822582343798E-2</v>
      </c>
      <c r="AO17" s="41">
        <f t="shared" si="2"/>
        <v>4.290184339990926E-2</v>
      </c>
      <c r="AP17" s="41">
        <f t="shared" si="2"/>
        <v>4.4088752254693629E-2</v>
      </c>
      <c r="AQ17" s="41">
        <f t="shared" si="2"/>
        <v>4.5040011847241476E-2</v>
      </c>
      <c r="AR17" s="41">
        <f t="shared" si="2"/>
        <v>4.5490935736435846E-2</v>
      </c>
      <c r="AS17" s="41">
        <f t="shared" si="2"/>
        <v>4.6128691196548763E-2</v>
      </c>
      <c r="AT17" s="41">
        <f t="shared" si="2"/>
        <v>4.1670058293244015E-2</v>
      </c>
      <c r="AU17" s="41">
        <f t="shared" si="2"/>
        <v>4.7902625832050572E-2</v>
      </c>
      <c r="AV17" s="41">
        <f t="shared" si="2"/>
        <v>4.8839153715104625E-2</v>
      </c>
      <c r="AW17" s="41">
        <f t="shared" si="2"/>
        <v>4.8295319269260582E-2</v>
      </c>
      <c r="AX17" s="41">
        <f t="shared" si="2"/>
        <v>4.8778085948663466E-2</v>
      </c>
      <c r="AY17" s="41">
        <f t="shared" si="2"/>
        <v>4.8604710267064082E-2</v>
      </c>
      <c r="AZ17" s="41">
        <f t="shared" si="2"/>
        <v>4.7539361690157267E-2</v>
      </c>
      <c r="BA17" s="41">
        <f t="shared" si="2"/>
        <v>4.8047131547933088E-2</v>
      </c>
      <c r="BB17" s="41">
        <f t="shared" si="2"/>
        <v>4.9737800507077157E-2</v>
      </c>
      <c r="BC17" s="41">
        <f t="shared" si="2"/>
        <v>4.9567658254802006E-2</v>
      </c>
      <c r="BD17" s="41">
        <f t="shared" si="2"/>
        <v>4.9733769081984174E-2</v>
      </c>
      <c r="BE17" s="41">
        <f t="shared" si="2"/>
        <v>4.8381664751462133E-2</v>
      </c>
      <c r="BF17" s="41">
        <f t="shared" si="2"/>
        <v>4.8562673494163468E-2</v>
      </c>
      <c r="BG17" s="41">
        <f t="shared" si="2"/>
        <v>4.8438443243486853E-2</v>
      </c>
      <c r="BH17" s="41">
        <f t="shared" si="2"/>
        <v>4.8893666771889763E-2</v>
      </c>
      <c r="BI17" s="41">
        <f t="shared" si="2"/>
        <v>4.8776408917680265E-2</v>
      </c>
      <c r="BJ17" s="41">
        <f t="shared" si="2"/>
        <v>4.9243750581656677E-2</v>
      </c>
      <c r="BK17" s="41">
        <f t="shared" si="2"/>
        <v>4.8726612359879552E-2</v>
      </c>
      <c r="BL17" s="41">
        <f t="shared" si="2"/>
        <v>4.9551676474129128E-2</v>
      </c>
      <c r="BM17" s="41">
        <f t="shared" si="2"/>
        <v>4.9104618562768966E-2</v>
      </c>
      <c r="BN17" s="41">
        <f t="shared" si="2"/>
        <v>4.9883745877394518E-2</v>
      </c>
      <c r="BO17" s="41">
        <f t="shared" si="2"/>
        <v>5.0699024538391819E-2</v>
      </c>
      <c r="BP17" s="41">
        <f t="shared" ref="BP17:BX17" si="3">+BP$11/BP16</f>
        <v>4.9073013837581315E-2</v>
      </c>
      <c r="BQ17" s="41">
        <f t="shared" si="3"/>
        <v>4.9237356084999205E-2</v>
      </c>
      <c r="BR17" s="41">
        <f t="shared" si="3"/>
        <v>4.9616090974581646E-2</v>
      </c>
      <c r="BS17" s="41">
        <f t="shared" si="3"/>
        <v>5.0209515730252972E-2</v>
      </c>
      <c r="BT17" s="41">
        <f t="shared" si="3"/>
        <v>5.0901317085690276E-2</v>
      </c>
      <c r="BU17" s="41">
        <f t="shared" si="3"/>
        <v>5.1060671480930631E-2</v>
      </c>
      <c r="BV17" s="41">
        <f t="shared" si="3"/>
        <v>5.0161005717690423E-2</v>
      </c>
      <c r="BW17" s="41">
        <f t="shared" si="3"/>
        <v>5.0297547485281473E-2</v>
      </c>
      <c r="BX17" s="41">
        <f t="shared" si="3"/>
        <v>5.0144192869784443E-2</v>
      </c>
      <c r="BY17" s="41">
        <v>5.0509736404244054E-2</v>
      </c>
      <c r="BZ17" s="41">
        <v>5.1985803328678096E-2</v>
      </c>
      <c r="CA17" s="41">
        <v>5.1182421347656E-2</v>
      </c>
      <c r="CB17" s="41">
        <v>5.183786902260748E-2</v>
      </c>
      <c r="CC17" s="97"/>
      <c r="CD17" s="97"/>
      <c r="CE17" s="98"/>
      <c r="CF17" s="97"/>
    </row>
    <row r="18" spans="1:84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97"/>
      <c r="CD18" s="97"/>
      <c r="CE18" s="98"/>
      <c r="CF18" s="97"/>
    </row>
    <row r="19" spans="1:84" s="19" customFormat="1" ht="16.2" x14ac:dyDescent="0.3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2">
        <v>8088272</v>
      </c>
      <c r="CC19" s="24">
        <v>6.4725930710014534E-3</v>
      </c>
      <c r="CD19" s="87">
        <v>8.3052044288192128E-3</v>
      </c>
      <c r="CE19" s="24">
        <v>0.11260703696407171</v>
      </c>
      <c r="CF19" s="87">
        <v>9.1105946328506882E-2</v>
      </c>
    </row>
    <row r="20" spans="1:84" s="25" customFormat="1" ht="15" customHeight="1" x14ac:dyDescent="0.3">
      <c r="B20" s="106" t="s">
        <v>2</v>
      </c>
      <c r="C20" s="107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44">
        <v>7137437</v>
      </c>
      <c r="BP20" s="44">
        <v>7231475</v>
      </c>
      <c r="BQ20" s="44">
        <v>7293908</v>
      </c>
      <c r="BR20" s="44">
        <v>7334137</v>
      </c>
      <c r="BS20" s="44">
        <v>7350788</v>
      </c>
      <c r="BT20" s="44">
        <v>7545154</v>
      </c>
      <c r="BU20" s="44">
        <v>7766438</v>
      </c>
      <c r="BV20" s="44">
        <v>7797742</v>
      </c>
      <c r="BW20" s="44">
        <v>7609711</v>
      </c>
      <c r="BX20" s="44">
        <v>7485161</v>
      </c>
      <c r="BY20" s="44">
        <v>7807989</v>
      </c>
      <c r="BZ20" s="44">
        <v>7877110</v>
      </c>
      <c r="CA20" s="44">
        <v>7927663</v>
      </c>
      <c r="CB20" s="44">
        <v>7933764</v>
      </c>
      <c r="CC20" s="24">
        <v>6.4177090328814135E-3</v>
      </c>
      <c r="CD20" s="87">
        <v>8.1696391550456493E-3</v>
      </c>
      <c r="CE20" s="24">
        <v>0.11071565325200061</v>
      </c>
      <c r="CF20" s="87">
        <v>8.9893295582365695E-2</v>
      </c>
    </row>
    <row r="21" spans="1:84" s="25" customFormat="1" ht="15" customHeight="1" x14ac:dyDescent="0.3">
      <c r="B21" s="106" t="s">
        <v>3</v>
      </c>
      <c r="C21" s="107"/>
      <c r="D21" s="44">
        <f t="shared" ref="D21:BO21" si="4">+D19-D20</f>
        <v>14248</v>
      </c>
      <c r="E21" s="44">
        <f t="shared" si="4"/>
        <v>14621</v>
      </c>
      <c r="F21" s="44">
        <f t="shared" si="4"/>
        <v>14904</v>
      </c>
      <c r="G21" s="44">
        <f t="shared" si="4"/>
        <v>15246</v>
      </c>
      <c r="H21" s="44">
        <f t="shared" si="4"/>
        <v>15649</v>
      </c>
      <c r="I21" s="44">
        <f t="shared" si="4"/>
        <v>15958</v>
      </c>
      <c r="J21" s="44">
        <f t="shared" si="4"/>
        <v>16182</v>
      </c>
      <c r="K21" s="44">
        <f t="shared" si="4"/>
        <v>16681</v>
      </c>
      <c r="L21" s="44">
        <f t="shared" si="4"/>
        <v>16895</v>
      </c>
      <c r="M21" s="44">
        <f t="shared" si="4"/>
        <v>17116</v>
      </c>
      <c r="N21" s="44">
        <f t="shared" si="4"/>
        <v>17427</v>
      </c>
      <c r="O21" s="44">
        <f t="shared" si="4"/>
        <v>17925</v>
      </c>
      <c r="P21" s="44">
        <f t="shared" si="4"/>
        <v>18246</v>
      </c>
      <c r="Q21" s="44">
        <f t="shared" si="4"/>
        <v>91725</v>
      </c>
      <c r="R21" s="44">
        <f t="shared" si="4"/>
        <v>96260</v>
      </c>
      <c r="S21" s="44">
        <f t="shared" si="4"/>
        <v>107969</v>
      </c>
      <c r="T21" s="44">
        <f t="shared" si="4"/>
        <v>159881</v>
      </c>
      <c r="U21" s="44">
        <f t="shared" si="4"/>
        <v>178267</v>
      </c>
      <c r="V21" s="44">
        <f t="shared" si="4"/>
        <v>182048</v>
      </c>
      <c r="W21" s="44">
        <f t="shared" si="4"/>
        <v>185604</v>
      </c>
      <c r="X21" s="44">
        <f t="shared" si="4"/>
        <v>185779</v>
      </c>
      <c r="Y21" s="44">
        <f t="shared" si="4"/>
        <v>188568</v>
      </c>
      <c r="Z21" s="44">
        <f t="shared" si="4"/>
        <v>186956</v>
      </c>
      <c r="AA21" s="44">
        <f t="shared" si="4"/>
        <v>192405</v>
      </c>
      <c r="AB21" s="44">
        <f t="shared" si="4"/>
        <v>160416</v>
      </c>
      <c r="AC21" s="44">
        <f t="shared" si="4"/>
        <v>157586</v>
      </c>
      <c r="AD21" s="44">
        <f t="shared" si="4"/>
        <v>158449</v>
      </c>
      <c r="AE21" s="44">
        <f t="shared" si="4"/>
        <v>168753</v>
      </c>
      <c r="AF21" s="44">
        <f t="shared" si="4"/>
        <v>176687</v>
      </c>
      <c r="AG21" s="44">
        <f t="shared" si="4"/>
        <v>181048</v>
      </c>
      <c r="AH21" s="44">
        <f t="shared" si="4"/>
        <v>180954</v>
      </c>
      <c r="AI21" s="44">
        <f t="shared" si="4"/>
        <v>176533</v>
      </c>
      <c r="AJ21" s="44">
        <f t="shared" si="4"/>
        <v>176140</v>
      </c>
      <c r="AK21" s="44">
        <f t="shared" si="4"/>
        <v>176450</v>
      </c>
      <c r="AL21" s="44">
        <f t="shared" si="4"/>
        <v>176014</v>
      </c>
      <c r="AM21" s="44">
        <f t="shared" si="4"/>
        <v>226584</v>
      </c>
      <c r="AN21" s="44">
        <f t="shared" si="4"/>
        <v>225935</v>
      </c>
      <c r="AO21" s="44">
        <f t="shared" si="4"/>
        <v>228326</v>
      </c>
      <c r="AP21" s="44">
        <f t="shared" si="4"/>
        <v>223154</v>
      </c>
      <c r="AQ21" s="44">
        <f t="shared" si="4"/>
        <v>223211</v>
      </c>
      <c r="AR21" s="44">
        <f t="shared" si="4"/>
        <v>215917</v>
      </c>
      <c r="AS21" s="44">
        <f t="shared" si="4"/>
        <v>224405</v>
      </c>
      <c r="AT21" s="44">
        <f t="shared" si="4"/>
        <v>228904</v>
      </c>
      <c r="AU21" s="44">
        <f t="shared" si="4"/>
        <v>229155</v>
      </c>
      <c r="AV21" s="44">
        <f t="shared" si="4"/>
        <v>229875</v>
      </c>
      <c r="AW21" s="44">
        <f t="shared" si="4"/>
        <v>228551</v>
      </c>
      <c r="AX21" s="44">
        <f t="shared" si="4"/>
        <v>236258</v>
      </c>
      <c r="AY21" s="44">
        <f t="shared" si="4"/>
        <v>241871</v>
      </c>
      <c r="AZ21" s="44">
        <f t="shared" si="4"/>
        <v>242769</v>
      </c>
      <c r="BA21" s="44">
        <f t="shared" si="4"/>
        <v>242873</v>
      </c>
      <c r="BB21" s="44">
        <f t="shared" si="4"/>
        <v>109937</v>
      </c>
      <c r="BC21" s="44">
        <f t="shared" si="4"/>
        <v>108898</v>
      </c>
      <c r="BD21" s="44">
        <f t="shared" si="4"/>
        <v>109170</v>
      </c>
      <c r="BE21" s="44">
        <f t="shared" si="4"/>
        <v>114934</v>
      </c>
      <c r="BF21" s="44">
        <f t="shared" si="4"/>
        <v>115457</v>
      </c>
      <c r="BG21" s="44">
        <f t="shared" si="4"/>
        <v>115353</v>
      </c>
      <c r="BH21" s="44">
        <f t="shared" si="4"/>
        <v>116199</v>
      </c>
      <c r="BI21" s="44">
        <f t="shared" si="4"/>
        <v>117728</v>
      </c>
      <c r="BJ21" s="44">
        <f t="shared" si="4"/>
        <v>118803</v>
      </c>
      <c r="BK21" s="44">
        <f t="shared" si="4"/>
        <v>121352</v>
      </c>
      <c r="BL21" s="44">
        <f t="shared" si="4"/>
        <v>121438</v>
      </c>
      <c r="BM21" s="44">
        <f t="shared" si="4"/>
        <v>123209</v>
      </c>
      <c r="BN21" s="44">
        <f t="shared" si="4"/>
        <v>126292</v>
      </c>
      <c r="BO21" s="44">
        <f t="shared" si="4"/>
        <v>126292</v>
      </c>
      <c r="BP21" s="44">
        <f t="shared" ref="BP21:BX21" si="5">+BP19-BP20</f>
        <v>123913</v>
      </c>
      <c r="BQ21" s="44">
        <f t="shared" si="5"/>
        <v>125107</v>
      </c>
      <c r="BR21" s="44">
        <f t="shared" si="5"/>
        <v>125683</v>
      </c>
      <c r="BS21" s="44">
        <f t="shared" si="5"/>
        <v>125793</v>
      </c>
      <c r="BT21" s="44">
        <f t="shared" si="5"/>
        <v>135718</v>
      </c>
      <c r="BU21" s="44">
        <f t="shared" si="5"/>
        <v>148244</v>
      </c>
      <c r="BV21" s="44">
        <f t="shared" si="5"/>
        <v>149558</v>
      </c>
      <c r="BW21" s="44">
        <f t="shared" si="5"/>
        <v>142882</v>
      </c>
      <c r="BX21" s="44">
        <f t="shared" si="5"/>
        <v>127702</v>
      </c>
      <c r="BY21" s="44">
        <v>149309</v>
      </c>
      <c r="BZ21" s="44">
        <v>152593</v>
      </c>
      <c r="CA21" s="44">
        <v>154013</v>
      </c>
      <c r="CB21" s="44">
        <v>154508</v>
      </c>
      <c r="CC21" s="24">
        <v>9.3058003971349113E-3</v>
      </c>
      <c r="CD21" s="87">
        <v>1.5632403453989863E-2</v>
      </c>
      <c r="CE21" s="24">
        <v>0.21949925569315565</v>
      </c>
      <c r="CF21" s="87">
        <v>0.16098761672035389</v>
      </c>
    </row>
    <row r="22" spans="1:84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88"/>
      <c r="CD22" s="88"/>
    </row>
    <row r="23" spans="1:84" s="67" customFormat="1" ht="15" customHeight="1" x14ac:dyDescent="0.3">
      <c r="A23" s="15"/>
      <c r="B23" s="5" t="s">
        <v>7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</row>
    <row r="24" spans="1:84" s="67" customFormat="1" ht="15" customHeight="1" x14ac:dyDescent="0.3">
      <c r="A24" s="15"/>
      <c r="B24" s="8" t="s">
        <v>54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</row>
    <row r="25" spans="1:84" s="49" customFormat="1" ht="15" customHeight="1" x14ac:dyDescent="0.3">
      <c r="A25" s="15"/>
      <c r="B25" s="10" t="s">
        <v>49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</row>
    <row r="26" spans="1:84" s="49" customFormat="1" ht="15" customHeight="1" x14ac:dyDescent="0.3">
      <c r="A26" s="15"/>
      <c r="B26" s="11" t="s">
        <v>50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</row>
    <row r="27" spans="1:84" s="49" customFormat="1" ht="15" customHeight="1" x14ac:dyDescent="0.3">
      <c r="A27" s="1"/>
      <c r="B27" s="11" t="s">
        <v>36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</row>
    <row r="28" spans="1:84" s="49" customFormat="1" ht="15" customHeight="1" x14ac:dyDescent="0.3">
      <c r="A28" s="1"/>
      <c r="B28" s="11" t="s">
        <v>51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</row>
    <row r="29" spans="1:84" s="49" customFormat="1" ht="15" customHeight="1" x14ac:dyDescent="0.3">
      <c r="A29" s="1"/>
      <c r="B29" s="11" t="s">
        <v>52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</row>
    <row r="30" spans="1:84" s="49" customFormat="1" ht="15" customHeight="1" x14ac:dyDescent="0.3">
      <c r="A30" s="1"/>
      <c r="B30" s="8" t="s">
        <v>67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84" s="49" customFormat="1" ht="15" customHeight="1" x14ac:dyDescent="0.3">
      <c r="A31" s="1"/>
      <c r="B31" s="11" t="s">
        <v>57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84" s="49" customFormat="1" ht="15" customHeight="1" x14ac:dyDescent="0.3">
      <c r="A32" s="1"/>
      <c r="B32" s="11" t="s">
        <v>62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1:81" s="49" customFormat="1" ht="30.6" customHeight="1" x14ac:dyDescent="0.3">
      <c r="A33" s="1"/>
      <c r="B33" s="126" t="s">
        <v>68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81" s="95" customFormat="1" ht="52.8" customHeight="1" x14ac:dyDescent="0.3">
      <c r="A34" s="96"/>
      <c r="B34" s="127" t="s">
        <v>78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81" s="49" customFormat="1" ht="15" customHeight="1" x14ac:dyDescent="0.3">
      <c r="A35" s="1"/>
      <c r="B35" s="8" t="s">
        <v>42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81" s="49" customFormat="1" ht="15" customHeight="1" x14ac:dyDescent="0.3">
      <c r="A36" s="1"/>
      <c r="B36" s="71"/>
      <c r="C36" s="75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81" s="49" customFormat="1" ht="15" customHeight="1" x14ac:dyDescent="0.3">
      <c r="A37" s="1"/>
      <c r="B37" s="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80"/>
    </row>
    <row r="38" spans="1:81" s="49" customFormat="1" ht="15" customHeight="1" x14ac:dyDescent="0.3">
      <c r="A38" s="1"/>
      <c r="B38" s="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80"/>
    </row>
    <row r="39" spans="1:81" s="76" customFormat="1" x14ac:dyDescent="0.3"/>
    <row r="40" spans="1:81" s="76" customFormat="1" x14ac:dyDescent="0.3"/>
    <row r="41" spans="1:81" s="76" customFormat="1" x14ac:dyDescent="0.3"/>
    <row r="42" spans="1:81" s="76" customFormat="1" x14ac:dyDescent="0.3"/>
    <row r="43" spans="1:81" s="76" customFormat="1" x14ac:dyDescent="0.3"/>
    <row r="44" spans="1:81" s="76" customFormat="1" x14ac:dyDescent="0.3"/>
    <row r="45" spans="1:81" s="76" customFormat="1" x14ac:dyDescent="0.3"/>
    <row r="46" spans="1:81" s="76" customFormat="1" x14ac:dyDescent="0.3"/>
    <row r="47" spans="1:81" s="76" customFormat="1" x14ac:dyDescent="0.3"/>
    <row r="48" spans="1:81" s="76" customFormat="1" x14ac:dyDescent="0.3"/>
    <row r="49" s="76" customFormat="1" x14ac:dyDescent="0.3"/>
    <row r="50" s="76" customFormat="1" x14ac:dyDescent="0.3"/>
    <row r="51" s="76" customFormat="1" x14ac:dyDescent="0.3"/>
    <row r="52" s="76" customFormat="1" x14ac:dyDescent="0.3"/>
    <row r="53" s="76" customFormat="1" x14ac:dyDescent="0.3"/>
    <row r="54" s="76" customFormat="1" x14ac:dyDescent="0.3"/>
    <row r="55" s="76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</sheetData>
  <mergeCells count="20">
    <mergeCell ref="B33:Q33"/>
    <mergeCell ref="B34:Q34"/>
    <mergeCell ref="CC9:CC10"/>
    <mergeCell ref="CD9:CD10"/>
    <mergeCell ref="CE9:CE10"/>
    <mergeCell ref="BX9:CB9"/>
    <mergeCell ref="CF9:CF10"/>
    <mergeCell ref="B20:C20"/>
    <mergeCell ref="B21:C21"/>
    <mergeCell ref="P9:AA9"/>
    <mergeCell ref="AB9:AM9"/>
    <mergeCell ref="AN9:AY9"/>
    <mergeCell ref="AZ9:BK9"/>
    <mergeCell ref="BL9:BW9"/>
    <mergeCell ref="D9:O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0A6D5F1-EE7B-4886-A25D-BBE63CBF55B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CC11:CF11</xm:sqref>
        </x14:conditionalFormatting>
        <x14:conditionalFormatting xmlns:xm="http://schemas.microsoft.com/office/excel/2006/main">
          <x14:cfRule type="iconSet" priority="10" id="{8DDC5D81-499C-4036-9446-5EEFA46FC24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CC17:CD18 CD13:CD15 CD20:CD21</xm:sqref>
        </x14:conditionalFormatting>
        <x14:conditionalFormatting xmlns:xm="http://schemas.microsoft.com/office/excel/2006/main">
          <x14:cfRule type="iconSet" priority="9" id="{915ABD2C-D596-4A32-BD39-F87B83D9B7F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CE17:CF18 CF13:CF15 CF20:CF21</xm:sqref>
        </x14:conditionalFormatting>
        <x14:conditionalFormatting xmlns:xm="http://schemas.microsoft.com/office/excel/2006/main">
          <x14:cfRule type="iconSet" priority="8" id="{ADC053A3-78D1-4D02-B894-1B1C60454F4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CD16</xm:sqref>
        </x14:conditionalFormatting>
        <x14:conditionalFormatting xmlns:xm="http://schemas.microsoft.com/office/excel/2006/main">
          <x14:cfRule type="iconSet" priority="7" id="{7381A1AF-559A-43FE-BDB0-256C248AC4C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CF16</xm:sqref>
        </x14:conditionalFormatting>
        <x14:conditionalFormatting xmlns:xm="http://schemas.microsoft.com/office/excel/2006/main">
          <x14:cfRule type="iconSet" priority="6" id="{F09871EA-7B25-453D-B85F-DB8B42DBFE2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CD19</xm:sqref>
        </x14:conditionalFormatting>
        <x14:conditionalFormatting xmlns:xm="http://schemas.microsoft.com/office/excel/2006/main">
          <x14:cfRule type="iconSet" priority="5" id="{50E6DD58-D0D5-4FFD-92C0-7EEAEC313A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CF19</xm:sqref>
        </x14:conditionalFormatting>
        <x14:conditionalFormatting xmlns:xm="http://schemas.microsoft.com/office/excel/2006/main">
          <x14:cfRule type="iconSet" priority="4" id="{7B5B69DB-130D-41A4-9F93-D1446BB3F87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CC13:CC16</xm:sqref>
        </x14:conditionalFormatting>
        <x14:conditionalFormatting xmlns:xm="http://schemas.microsoft.com/office/excel/2006/main">
          <x14:cfRule type="iconSet" priority="3" id="{269CDB6A-0D89-4136-BDEE-87C187728D1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CC19:CC21</xm:sqref>
        </x14:conditionalFormatting>
        <x14:conditionalFormatting xmlns:xm="http://schemas.microsoft.com/office/excel/2006/main">
          <x14:cfRule type="iconSet" priority="2" id="{90BDA4DC-1C0F-4F01-9AD5-527FE5478BA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CE13:CE16</xm:sqref>
        </x14:conditionalFormatting>
        <x14:conditionalFormatting xmlns:xm="http://schemas.microsoft.com/office/excel/2006/main">
          <x14:cfRule type="iconSet" priority="1" id="{2039AB52-F8A0-4913-BDFF-FB76B5D9D76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CE19:CE21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Nataly Grijalva</cp:lastModifiedBy>
  <cp:lastPrinted>2015-10-05T16:23:46Z</cp:lastPrinted>
  <dcterms:created xsi:type="dcterms:W3CDTF">2012-07-11T15:55:46Z</dcterms:created>
  <dcterms:modified xsi:type="dcterms:W3CDTF">2019-06-24T22:49:36Z</dcterms:modified>
</cp:coreProperties>
</file>