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ENERO\"/>
    </mc:Choice>
  </mc:AlternateContent>
  <bookViews>
    <workbookView showSheetTabs="0"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6" l="1"/>
  <c r="P14" i="12"/>
  <c r="P20" i="6"/>
  <c r="P19" i="6"/>
  <c r="P18" i="6"/>
  <c r="P17" i="6"/>
  <c r="P16" i="6"/>
  <c r="P15" i="6"/>
  <c r="P14" i="6"/>
  <c r="P13" i="6"/>
  <c r="P12" i="6"/>
  <c r="P13" i="12" l="1"/>
  <c r="P12" i="12"/>
  <c r="O12" i="13" l="1"/>
  <c r="O12" i="12"/>
  <c r="O19" i="11"/>
  <c r="N12" i="13"/>
  <c r="L12" i="13"/>
  <c r="M12" i="13"/>
  <c r="M12" i="12"/>
  <c r="M19" i="11"/>
  <c r="L12" i="12"/>
  <c r="L19" i="11"/>
  <c r="L19" i="6"/>
  <c r="K12" i="13"/>
  <c r="K12" i="12"/>
  <c r="K19" i="11"/>
  <c r="J12" i="13"/>
  <c r="J19" i="11"/>
  <c r="I12" i="13"/>
  <c r="I19" i="11"/>
  <c r="I19" i="6"/>
  <c r="H12" i="13"/>
  <c r="H19" i="11"/>
  <c r="F12" i="13"/>
  <c r="F19" i="11"/>
  <c r="O11" i="13"/>
  <c r="O18" i="11"/>
  <c r="N11" i="13"/>
  <c r="N18" i="11"/>
</calcChain>
</file>

<file path=xl/sharedStrings.xml><?xml version="1.0" encoding="utf-8"?>
<sst xmlns="http://schemas.openxmlformats.org/spreadsheetml/2006/main" count="105" uniqueCount="41">
  <si>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</si>
  <si>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</si>
  <si>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</si>
  <si>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</si>
  <si>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</si>
  <si>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</si>
  <si>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</si>
  <si>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</si>
  <si>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</si>
  <si>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</si>
  <si>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</si>
  <si>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</si>
  <si>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</si>
  <si>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</si>
  <si>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</si>
  <si>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</si>
  <si>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</si>
  <si>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</si>
  <si>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</si>
  <si>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</si>
  <si>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</si>
  <si>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</si>
  <si>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</si>
  <si>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</si>
  <si>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</si>
  <si>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</si>
  <si>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</si>
  <si>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</si>
  <si>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</si>
  <si>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</si>
  <si>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</si>
  <si>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</si>
  <si>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</si>
  <si>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</si>
  <si>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</si>
  <si>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</si>
  <si>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</si>
  <si>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</si>
  <si>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</si>
  <si>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Al 31 de enero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</si>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</sst>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8" t="s">
        <v>40</v>
      </c>
      <c r="H2" s="58"/>
    </row>
    <row r="3" spans="2:9" x14ac:dyDescent="0.3">
      <c r="G3" s="58"/>
      <c r="H3" s="58"/>
    </row>
    <row r="4" spans="2:9" x14ac:dyDescent="0.3">
      <c r="G4" s="58"/>
      <c r="H4" s="58"/>
    </row>
    <row r="5" spans="2:9" x14ac:dyDescent="0.3">
      <c r="G5" s="58"/>
      <c r="H5" s="58"/>
    </row>
    <row r="6" spans="2:9" x14ac:dyDescent="0.3">
      <c r="G6" s="58"/>
      <c r="H6" s="58"/>
    </row>
    <row r="8" spans="2:9" ht="18" x14ac:dyDescent="0.35">
      <c r="B8" s="59" t="s">
        <v>38</v>
      </c>
      <c r="C8" s="59"/>
      <c r="D8" s="59"/>
      <c r="E8" s="59"/>
      <c r="F8" s="59"/>
      <c r="G8" s="59"/>
      <c r="H8" s="59"/>
    </row>
    <row r="10" spans="2:9" x14ac:dyDescent="0.3">
      <c r="B10" s="39" t="s">
        <v>25</v>
      </c>
      <c r="C10" s="52" t="s">
        <v>28</v>
      </c>
      <c r="D10" s="53"/>
      <c r="E10" s="53"/>
      <c r="F10" s="53"/>
      <c r="G10" s="53"/>
      <c r="H10" s="54"/>
    </row>
    <row r="11" spans="2:9" x14ac:dyDescent="0.3">
      <c r="B11" s="40" t="s">
        <v>26</v>
      </c>
      <c r="C11" s="60" t="s">
        <v>0</v>
      </c>
      <c r="D11" s="61"/>
      <c r="E11" s="61"/>
      <c r="F11" s="61"/>
      <c r="G11" s="61"/>
      <c r="H11" s="62"/>
    </row>
    <row r="12" spans="2:9" x14ac:dyDescent="0.3">
      <c r="B12" s="41" t="s">
        <v>27</v>
      </c>
      <c r="C12" s="56" t="s">
        <v>22</v>
      </c>
      <c r="D12" s="57"/>
      <c r="E12" s="57"/>
      <c r="F12" s="57"/>
      <c r="G12" s="57"/>
      <c r="H12" s="63"/>
    </row>
    <row r="13" spans="2:9" x14ac:dyDescent="0.3">
      <c r="B13" s="42"/>
    </row>
    <row r="14" spans="2:9" x14ac:dyDescent="0.3">
      <c r="B14" s="39" t="s">
        <v>30</v>
      </c>
      <c r="C14" s="52" t="s">
        <v>29</v>
      </c>
      <c r="D14" s="53"/>
      <c r="E14" s="53"/>
      <c r="F14" s="53"/>
      <c r="G14" s="53"/>
      <c r="H14" s="54"/>
    </row>
    <row r="15" spans="2:9" x14ac:dyDescent="0.3">
      <c r="B15" s="40" t="s">
        <v>31</v>
      </c>
      <c r="C15" s="55" t="s">
        <v>0</v>
      </c>
      <c r="D15" s="55"/>
      <c r="E15" s="55"/>
      <c r="F15" s="55"/>
      <c r="G15" s="55"/>
      <c r="H15" s="55"/>
      <c r="I15" s="43"/>
    </row>
    <row r="16" spans="2:9" x14ac:dyDescent="0.3">
      <c r="B16" s="41" t="s">
        <v>32</v>
      </c>
      <c r="C16" s="56" t="s">
        <v>22</v>
      </c>
      <c r="D16" s="57"/>
      <c r="E16" s="57"/>
      <c r="F16" s="57"/>
      <c r="G16" s="57"/>
      <c r="H16" s="57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8" t="s">
        <v>1</v>
      </c>
      <c r="G3" s="68"/>
      <c r="H3" s="68"/>
      <c r="I3" s="68"/>
      <c r="J3" s="68"/>
      <c r="K3" s="68"/>
      <c r="L3" s="68"/>
      <c r="M3" s="68"/>
      <c r="N3" s="19"/>
      <c r="O3" s="19"/>
      <c r="P3" s="19"/>
      <c r="Q3" s="20"/>
    </row>
    <row r="4" spans="2:17" ht="15.6" x14ac:dyDescent="0.3">
      <c r="B4" s="21"/>
      <c r="C4" s="21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21"/>
      <c r="P4" s="21"/>
      <c r="Q4" s="22"/>
    </row>
    <row r="5" spans="2:17" x14ac:dyDescent="0.3">
      <c r="B5" s="23"/>
      <c r="C5" s="23"/>
      <c r="E5" s="28"/>
      <c r="F5" s="69" t="s">
        <v>39</v>
      </c>
      <c r="G5" s="69"/>
      <c r="H5" s="69"/>
      <c r="I5" s="69"/>
      <c r="J5" s="69"/>
      <c r="K5" s="69"/>
      <c r="L5" s="69"/>
      <c r="M5" s="69"/>
      <c r="N5" s="23"/>
      <c r="O5" s="23"/>
      <c r="P5" s="23"/>
      <c r="Q5" s="24"/>
    </row>
    <row r="6" spans="2:17" x14ac:dyDescent="0.3">
      <c r="E6" s="29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4"/>
    </row>
    <row r="11" spans="2:17" ht="15" customHeight="1" x14ac:dyDescent="0.3">
      <c r="B11" s="73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4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f>((O12/O11)-1)</f>
        <v>0.26030245970198318</v>
      </c>
    </row>
    <row r="13" spans="2:17" x14ac:dyDescent="0.3">
      <c r="B13" s="74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f>((O13/O12)-1)</f>
        <v>0.24273357733422984</v>
      </c>
    </row>
    <row r="14" spans="2:17" x14ac:dyDescent="0.3">
      <c r="B14" s="74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f>((O14/O13)-1)</f>
        <v>0.83869501728711571</v>
      </c>
    </row>
    <row r="15" spans="2:17" x14ac:dyDescent="0.3">
      <c r="B15" s="74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f>((O15/O14)-1)</f>
        <v>0.35295729179902957</v>
      </c>
    </row>
    <row r="16" spans="2:17" x14ac:dyDescent="0.3">
      <c r="B16" s="74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f>((O16/O15)-1)</f>
        <v>0.2874346828697032</v>
      </c>
    </row>
    <row r="17" spans="2:18" x14ac:dyDescent="0.3">
      <c r="B17" s="74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f>((O17/O16)-1)</f>
        <v>5.5948855785168172E-2</v>
      </c>
    </row>
    <row r="18" spans="2:18" x14ac:dyDescent="0.3">
      <c r="B18" s="74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f>((O18/O17)-1)</f>
        <v>7.058240689618156E-2</v>
      </c>
    </row>
    <row r="19" spans="2:18" x14ac:dyDescent="0.3">
      <c r="B19" s="74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f>((O19/O18)-1)</f>
        <v>5.2840236951869013E-2</v>
      </c>
    </row>
    <row r="20" spans="2:18" x14ac:dyDescent="0.3">
      <c r="B20" s="74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f>((O20/O19)-1)</f>
        <v>5.1090701262156646E-2</v>
      </c>
    </row>
    <row r="21" spans="2:18" x14ac:dyDescent="0.3">
      <c r="B21" s="75"/>
      <c r="C21" s="49">
        <v>2019</v>
      </c>
      <c r="D21" s="6">
        <v>2693381395.3200002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0">
        <f>(D21/D20)-1</f>
        <v>4.043216084030421E-2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5" t="s">
        <v>34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21"/>
      <c r="P3" s="21"/>
    </row>
    <row r="4" spans="2:16" ht="15.6" x14ac:dyDescent="0.3">
      <c r="B4" s="21"/>
      <c r="C4" s="21"/>
      <c r="D4" s="21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8"/>
      <c r="P4" s="28"/>
    </row>
    <row r="5" spans="2:16" ht="14.4" customHeight="1" x14ac:dyDescent="0.3">
      <c r="B5" s="23"/>
      <c r="C5" s="23"/>
      <c r="D5" s="23"/>
      <c r="F5" s="69" t="s">
        <v>39</v>
      </c>
      <c r="G5" s="69"/>
      <c r="H5" s="69"/>
      <c r="I5" s="69"/>
      <c r="J5" s="69"/>
      <c r="K5" s="69"/>
      <c r="L5" s="69"/>
      <c r="M5" s="69"/>
      <c r="N5" s="69"/>
      <c r="O5" s="28"/>
      <c r="P5" s="28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9"/>
      <c r="P6" s="29"/>
    </row>
    <row r="7" spans="2:16" x14ac:dyDescent="0.3">
      <c r="D7" s="71" t="s">
        <v>3</v>
      </c>
      <c r="E7" s="71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7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3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4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4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4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4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4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4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4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f>137695704.58-96941091.78</f>
        <v>40754612.800000012</v>
      </c>
      <c r="O18" s="33">
        <f>134889929.58-137695704.58</f>
        <v>-2805775</v>
      </c>
    </row>
    <row r="19" spans="2:17" x14ac:dyDescent="0.3">
      <c r="B19" s="74"/>
      <c r="C19" s="44">
        <v>2017</v>
      </c>
      <c r="D19" s="33">
        <v>61779444.5</v>
      </c>
      <c r="E19" s="33" t="s">
        <v>37</v>
      </c>
      <c r="F19" s="33">
        <f>99820941.2-D19</f>
        <v>38041496.700000003</v>
      </c>
      <c r="G19" s="33">
        <v>26100838.190000057</v>
      </c>
      <c r="H19" s="33">
        <f>145839967.16-120934665.78</f>
        <v>24905301.379999995</v>
      </c>
      <c r="I19" s="33">
        <f>107376978.24-145839967.16</f>
        <v>-38462988.920000002</v>
      </c>
      <c r="J19" s="33">
        <f>113988097.95-107376978.24</f>
        <v>6611119.7100000083</v>
      </c>
      <c r="K19" s="33">
        <f>2194299356.16-2193093856.66</f>
        <v>1205499.5</v>
      </c>
      <c r="L19" s="33">
        <f>99038822.38-114386905.01</f>
        <v>-15348082.63000001</v>
      </c>
      <c r="M19" s="33">
        <f>87647246.98-99038822.38</f>
        <v>-11391575.399999991</v>
      </c>
      <c r="N19" s="33">
        <v>-3424786.7800002098</v>
      </c>
      <c r="O19" s="33">
        <f>101048841.49-82222460.2</f>
        <v>18826381.289999992</v>
      </c>
    </row>
    <row r="20" spans="2:17" x14ac:dyDescent="0.3">
      <c r="B20" s="74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40776375.039999962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5"/>
      <c r="C21" s="48">
        <v>2019</v>
      </c>
      <c r="D21" s="33">
        <v>47847469.899679579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5" t="s">
        <v>34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8" t="s">
        <v>1</v>
      </c>
      <c r="G3" s="68"/>
      <c r="H3" s="68"/>
      <c r="I3" s="68"/>
      <c r="J3" s="68"/>
      <c r="K3" s="68"/>
      <c r="L3" s="68"/>
      <c r="M3" s="68"/>
      <c r="N3" s="19"/>
      <c r="O3" s="19"/>
      <c r="P3" s="19"/>
      <c r="Q3" s="20"/>
    </row>
    <row r="4" spans="2:17" ht="15.6" x14ac:dyDescent="0.3">
      <c r="B4" s="21"/>
      <c r="C4" s="21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21"/>
      <c r="P4" s="21"/>
      <c r="Q4" s="37"/>
    </row>
    <row r="5" spans="2:17" x14ac:dyDescent="0.3">
      <c r="B5" s="23"/>
      <c r="C5" s="23"/>
      <c r="E5" s="28"/>
      <c r="F5" s="69" t="s">
        <v>39</v>
      </c>
      <c r="G5" s="69"/>
      <c r="H5" s="69"/>
      <c r="I5" s="69"/>
      <c r="J5" s="69"/>
      <c r="K5" s="69"/>
      <c r="L5" s="69"/>
      <c r="M5" s="69"/>
      <c r="N5" s="23"/>
      <c r="O5" s="23"/>
      <c r="P5" s="23"/>
      <c r="Q5" s="24"/>
    </row>
    <row r="6" spans="2:17" x14ac:dyDescent="0.3">
      <c r="E6" s="29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4"/>
    </row>
    <row r="11" spans="2:17" x14ac:dyDescent="0.3">
      <c r="B11" s="80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1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0">
        <f>O12/O11-1</f>
        <v>0.6183797847421566</v>
      </c>
    </row>
    <row r="13" spans="2:17" x14ac:dyDescent="0.3">
      <c r="B13" s="81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f>+O13/O12-1</f>
        <v>0.49911840828259368</v>
      </c>
    </row>
    <row r="14" spans="2:17" x14ac:dyDescent="0.3">
      <c r="B14" s="82"/>
      <c r="C14" s="49">
        <v>2019</v>
      </c>
      <c r="D14" s="6">
        <v>200886947.19999999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30">
        <f>+D14/D13-1</f>
        <v>0.42574885979067822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5" t="s">
        <v>35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8" t="s">
        <v>1</v>
      </c>
      <c r="G3" s="68"/>
      <c r="H3" s="68"/>
      <c r="I3" s="68"/>
      <c r="J3" s="68"/>
      <c r="K3" s="68"/>
      <c r="L3" s="68"/>
      <c r="M3" s="68"/>
      <c r="N3" s="19"/>
      <c r="O3" s="19"/>
    </row>
    <row r="4" spans="2:15" ht="15.6" x14ac:dyDescent="0.3">
      <c r="B4" s="21"/>
      <c r="C4" s="21"/>
      <c r="E4" s="28"/>
      <c r="F4" s="76" t="s">
        <v>36</v>
      </c>
      <c r="G4" s="69"/>
      <c r="H4" s="69"/>
      <c r="I4" s="69"/>
      <c r="J4" s="69"/>
      <c r="K4" s="69"/>
      <c r="L4" s="69"/>
      <c r="M4" s="69"/>
      <c r="N4" s="21"/>
      <c r="O4" s="21"/>
    </row>
    <row r="5" spans="2:15" x14ac:dyDescent="0.3">
      <c r="B5" s="23"/>
      <c r="C5" s="23"/>
      <c r="E5" s="28"/>
      <c r="F5" s="69" t="s">
        <v>39</v>
      </c>
      <c r="G5" s="69"/>
      <c r="H5" s="69"/>
      <c r="I5" s="69"/>
      <c r="J5" s="69"/>
      <c r="K5" s="69"/>
      <c r="L5" s="69"/>
      <c r="M5" s="69"/>
      <c r="N5" s="23"/>
      <c r="O5" s="23"/>
    </row>
    <row r="6" spans="2:15" x14ac:dyDescent="0.3">
      <c r="E6" s="29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3" t="s">
        <v>4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0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f>25424419.88-M11</f>
        <v>25119452.869999997</v>
      </c>
      <c r="O11" s="5">
        <f>26288978.84-25424419.88</f>
        <v>864558.96000000089</v>
      </c>
    </row>
    <row r="12" spans="2:15" ht="15" customHeight="1" x14ac:dyDescent="0.3">
      <c r="B12" s="81"/>
      <c r="C12" s="45">
        <v>2017</v>
      </c>
      <c r="D12" s="5">
        <v>27113930.800000001</v>
      </c>
      <c r="E12" s="5">
        <v>0</v>
      </c>
      <c r="F12" s="5">
        <f>30003425.29-D12</f>
        <v>2889494.4899999984</v>
      </c>
      <c r="G12" s="5">
        <v>1140738.6099999994</v>
      </c>
      <c r="H12" s="5">
        <f>32798873.98-31115574.5</f>
        <v>1683299.4800000004</v>
      </c>
      <c r="I12" s="5">
        <f>34461507.94-32798873.98</f>
        <v>1662633.9599999972</v>
      </c>
      <c r="J12" s="5">
        <f>35685346.98-34461507.94</f>
        <v>1223839.0399999991</v>
      </c>
      <c r="K12" s="5">
        <f>36950268.43-35685346.98</f>
        <v>1264921.450000003</v>
      </c>
      <c r="L12" s="5">
        <f>37689952.61-36950268.43</f>
        <v>739684.1799999997</v>
      </c>
      <c r="M12" s="5">
        <f>38570125.28-37689952.61</f>
        <v>880172.67000000179</v>
      </c>
      <c r="N12" s="5">
        <f>39356884.64-38570125.28</f>
        <v>786759.3599999994</v>
      </c>
      <c r="O12" s="5">
        <f>40377830.75-39356884.64</f>
        <v>1020946.1099999994</v>
      </c>
    </row>
    <row r="13" spans="2:15" ht="15" customHeight="1" x14ac:dyDescent="0.3">
      <c r="B13" s="81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2"/>
      <c r="C14" s="48">
        <v>2019</v>
      </c>
      <c r="D14" s="5">
        <v>39107356.860949993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5" t="s">
        <v>35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2019-04-02T21:59:17Z</dcterms:modified>
</cp:coreProperties>
</file>