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FEBRERO\"/>
    </mc:Choice>
  </mc:AlternateContent>
  <bookViews>
    <workbookView showSheetTabs="0"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6" l="1"/>
  <c r="P13" i="12"/>
  <c r="P12" i="12"/>
  <c r="P19" i="6"/>
  <c r="P18" i="6"/>
  <c r="P17" i="6"/>
  <c r="P16" i="6"/>
  <c r="F5" i="11"/>
  <c r="F5" i="12" s="1"/>
  <c r="F5" i="13" s="1"/>
  <c r="P15" i="6" l="1"/>
  <c r="P14" i="6"/>
  <c r="P13" i="6"/>
  <c r="P12" i="6"/>
  <c r="O12" i="13" l="1"/>
  <c r="O12" i="12"/>
  <c r="O19" i="11"/>
  <c r="N12" i="13"/>
  <c r="L12" i="13"/>
  <c r="M12" i="13"/>
  <c r="M12" i="12"/>
  <c r="M19" i="11"/>
  <c r="L12" i="12"/>
  <c r="L19" i="11"/>
  <c r="L19" i="6"/>
  <c r="K12" i="13"/>
  <c r="K12" i="12"/>
  <c r="K19" i="11"/>
  <c r="J12" i="13"/>
  <c r="J19" i="11"/>
  <c r="I12" i="13"/>
  <c r="I19" i="11"/>
  <c r="I19" i="6"/>
  <c r="H12" i="13"/>
  <c r="H19" i="11"/>
  <c r="F12" i="13"/>
  <c r="F19" i="11"/>
  <c r="O11" i="13"/>
  <c r="O18" i="11"/>
  <c r="N11" i="13"/>
  <c r="N18" i="1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<sst xmlns="http://schemas.openxmlformats.org/spreadsheetml/2006/main" count="102" uniqueCount="41">
  <si>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</si>
  <si>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</si>
  <si>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</si>
  <si>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</si>
  <si>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</si>
  <si>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</si>
  <si>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</si>
  <si>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</si>
  <si>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</si>
  <si>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</si>
  <si>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</si>
  <si>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</si>
  <si>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</si>
  <si>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</si>
  <si>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</si>
  <si>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</si>
  <si>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</si>
  <si>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</si>
  <si>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</si>
  <si>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</si>
  <si>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</si>
  <si>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</si>
  <si>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</si>
  <si>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</si>
  <si>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</si>
  <si>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</si>
  <si>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</si>
  <si>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</si>
  <si>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</si>
  <si>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</si>
  <si>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</si>
  <si>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</si>
  <si>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</si>
  <si>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</si>
  <si>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</si>
  <si>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</si>
  <si>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</si>
  <si>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</si>
  <si>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</si>
  <si>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2018)</t>
    </r>
  </si>
  <si>
    <t>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</si>
</sst>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9" fontId="0" fillId="2" borderId="0" xfId="2" applyFont="1" applyFill="1" applyBorder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B20" sqref="B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7" t="s">
        <v>39</v>
      </c>
      <c r="H2" s="57"/>
    </row>
    <row r="3" spans="2:9" x14ac:dyDescent="0.3">
      <c r="G3" s="57"/>
      <c r="H3" s="57"/>
    </row>
    <row r="4" spans="2:9" x14ac:dyDescent="0.3">
      <c r="G4" s="57"/>
      <c r="H4" s="57"/>
    </row>
    <row r="5" spans="2:9" x14ac:dyDescent="0.3">
      <c r="G5" s="57"/>
      <c r="H5" s="57"/>
    </row>
    <row r="6" spans="2:9" x14ac:dyDescent="0.3">
      <c r="G6" s="57"/>
      <c r="H6" s="57"/>
    </row>
    <row r="8" spans="2:9" ht="18" x14ac:dyDescent="0.35">
      <c r="B8" s="58" t="s">
        <v>38</v>
      </c>
      <c r="C8" s="58"/>
      <c r="D8" s="58"/>
      <c r="E8" s="58"/>
      <c r="F8" s="58"/>
      <c r="G8" s="58"/>
      <c r="H8" s="58"/>
    </row>
    <row r="10" spans="2:9" x14ac:dyDescent="0.3">
      <c r="B10" s="39" t="s">
        <v>25</v>
      </c>
      <c r="C10" s="51" t="s">
        <v>28</v>
      </c>
      <c r="D10" s="52"/>
      <c r="E10" s="52"/>
      <c r="F10" s="52"/>
      <c r="G10" s="52"/>
      <c r="H10" s="53"/>
    </row>
    <row r="11" spans="2:9" x14ac:dyDescent="0.3">
      <c r="B11" s="40" t="s">
        <v>26</v>
      </c>
      <c r="C11" s="59" t="s">
        <v>0</v>
      </c>
      <c r="D11" s="60"/>
      <c r="E11" s="60"/>
      <c r="F11" s="60"/>
      <c r="G11" s="60"/>
      <c r="H11" s="61"/>
    </row>
    <row r="12" spans="2:9" x14ac:dyDescent="0.3">
      <c r="B12" s="41" t="s">
        <v>27</v>
      </c>
      <c r="C12" s="55" t="s">
        <v>22</v>
      </c>
      <c r="D12" s="56"/>
      <c r="E12" s="56"/>
      <c r="F12" s="56"/>
      <c r="G12" s="56"/>
      <c r="H12" s="62"/>
    </row>
    <row r="13" spans="2:9" x14ac:dyDescent="0.3">
      <c r="B13" s="42"/>
    </row>
    <row r="14" spans="2:9" x14ac:dyDescent="0.3">
      <c r="B14" s="39" t="s">
        <v>30</v>
      </c>
      <c r="C14" s="51" t="s">
        <v>29</v>
      </c>
      <c r="D14" s="52"/>
      <c r="E14" s="52"/>
      <c r="F14" s="52"/>
      <c r="G14" s="52"/>
      <c r="H14" s="53"/>
    </row>
    <row r="15" spans="2:9" x14ac:dyDescent="0.3">
      <c r="B15" s="40" t="s">
        <v>31</v>
      </c>
      <c r="C15" s="54" t="s">
        <v>0</v>
      </c>
      <c r="D15" s="54"/>
      <c r="E15" s="54"/>
      <c r="F15" s="54"/>
      <c r="G15" s="54"/>
      <c r="H15" s="54"/>
      <c r="I15" s="43"/>
    </row>
    <row r="16" spans="2:9" x14ac:dyDescent="0.3">
      <c r="B16" s="41" t="s">
        <v>32</v>
      </c>
      <c r="C16" s="55" t="s">
        <v>22</v>
      </c>
      <c r="D16" s="56"/>
      <c r="E16" s="56"/>
      <c r="F16" s="56"/>
      <c r="G16" s="56"/>
      <c r="H16" s="56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7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7" t="s">
        <v>1</v>
      </c>
      <c r="G3" s="67"/>
      <c r="H3" s="67"/>
      <c r="I3" s="67"/>
      <c r="J3" s="67"/>
      <c r="K3" s="67"/>
      <c r="L3" s="67"/>
      <c r="M3" s="67"/>
      <c r="N3" s="19"/>
      <c r="O3" s="19"/>
      <c r="P3" s="19"/>
      <c r="Q3" s="20"/>
    </row>
    <row r="4" spans="2:17" ht="15.6" x14ac:dyDescent="0.3">
      <c r="B4" s="21"/>
      <c r="C4" s="21"/>
      <c r="E4" s="71" t="s">
        <v>21</v>
      </c>
      <c r="F4" s="71"/>
      <c r="G4" s="71"/>
      <c r="H4" s="71"/>
      <c r="I4" s="71"/>
      <c r="J4" s="71"/>
      <c r="K4" s="71"/>
      <c r="L4" s="71"/>
      <c r="M4" s="71"/>
      <c r="N4" s="71"/>
      <c r="O4" s="21"/>
      <c r="P4" s="21"/>
      <c r="Q4" s="22"/>
    </row>
    <row r="5" spans="2:17" x14ac:dyDescent="0.3">
      <c r="B5" s="23"/>
      <c r="C5" s="23"/>
      <c r="E5" s="28"/>
      <c r="F5" s="68" t="s">
        <v>40</v>
      </c>
      <c r="G5" s="68"/>
      <c r="H5" s="68"/>
      <c r="I5" s="68"/>
      <c r="J5" s="68"/>
      <c r="K5" s="68"/>
      <c r="L5" s="68"/>
      <c r="M5" s="68"/>
      <c r="N5" s="23"/>
      <c r="O5" s="23"/>
      <c r="P5" s="23"/>
      <c r="Q5" s="24"/>
    </row>
    <row r="6" spans="2:17" x14ac:dyDescent="0.3">
      <c r="E6" s="29"/>
      <c r="F6" s="69" t="s">
        <v>2</v>
      </c>
      <c r="G6" s="69"/>
      <c r="H6" s="69"/>
      <c r="I6" s="69"/>
      <c r="J6" s="69"/>
      <c r="K6" s="69"/>
      <c r="L6" s="69"/>
      <c r="M6" s="69"/>
    </row>
    <row r="7" spans="2:17" x14ac:dyDescent="0.3">
      <c r="D7" s="70" t="s">
        <v>3</v>
      </c>
      <c r="E7" s="70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3"/>
    </row>
    <row r="11" spans="2:17" ht="15" customHeight="1" x14ac:dyDescent="0.3">
      <c r="B11" s="72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3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f t="shared" ref="P12:P15" si="0">((O12/O11)-1)</f>
        <v>0.26030245970198318</v>
      </c>
    </row>
    <row r="13" spans="2:17" x14ac:dyDescent="0.3">
      <c r="B13" s="73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f t="shared" si="0"/>
        <v>0.24273357733422984</v>
      </c>
    </row>
    <row r="14" spans="2:17" x14ac:dyDescent="0.3">
      <c r="B14" s="73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f t="shared" si="0"/>
        <v>0.83869501728711571</v>
      </c>
    </row>
    <row r="15" spans="2:17" x14ac:dyDescent="0.3">
      <c r="B15" s="73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f t="shared" si="0"/>
        <v>0.35295729179902957</v>
      </c>
    </row>
    <row r="16" spans="2:17" x14ac:dyDescent="0.3">
      <c r="B16" s="73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f>((O16/O15)-1)</f>
        <v>0.2874346828697032</v>
      </c>
    </row>
    <row r="17" spans="2:18" x14ac:dyDescent="0.3">
      <c r="B17" s="73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f>((O17/O16)-1)</f>
        <v>5.5948855785168172E-2</v>
      </c>
    </row>
    <row r="18" spans="2:18" x14ac:dyDescent="0.3">
      <c r="B18" s="73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f>((O18/O17)-1)</f>
        <v>7.058240689618156E-2</v>
      </c>
    </row>
    <row r="19" spans="2:18" x14ac:dyDescent="0.3">
      <c r="B19" s="73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f>((O19/O18)-1)</f>
        <v>5.2840236951869013E-2</v>
      </c>
    </row>
    <row r="20" spans="2:18" x14ac:dyDescent="0.3">
      <c r="B20" s="73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/>
      <c r="M20" s="6"/>
      <c r="N20" s="6"/>
      <c r="O20" s="6"/>
      <c r="P20" s="30">
        <f>((K20/K19)-1)</f>
        <v>4.1820537216643583E-2</v>
      </c>
    </row>
    <row r="21" spans="2:18" x14ac:dyDescent="0.3">
      <c r="B21" s="14" t="s">
        <v>20</v>
      </c>
      <c r="C21" s="46"/>
      <c r="D21" s="17"/>
      <c r="E21" s="17"/>
      <c r="F21" s="17"/>
      <c r="G21" s="17"/>
      <c r="H21" s="17"/>
      <c r="I21" s="9"/>
      <c r="J21" s="9"/>
      <c r="K21" s="82"/>
      <c r="L21" s="9"/>
      <c r="M21" s="9"/>
      <c r="N21" s="10"/>
      <c r="O21" s="9"/>
    </row>
    <row r="22" spans="2:18" x14ac:dyDescent="0.3">
      <c r="B22" s="11" t="s">
        <v>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8" ht="82.8" customHeight="1" x14ac:dyDescent="0.3">
      <c r="B23" s="64" t="s">
        <v>34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2:18" x14ac:dyDescent="0.3">
      <c r="B24" s="50"/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ht="15" customHeight="1" x14ac:dyDescent="0.3">
      <c r="B25" s="14"/>
      <c r="C25" s="46"/>
      <c r="D25" s="8"/>
      <c r="E25" s="8"/>
      <c r="F25" s="8"/>
      <c r="G25" s="8"/>
      <c r="H25" s="13"/>
      <c r="I25" s="13"/>
      <c r="J25" s="13"/>
      <c r="K25" s="13"/>
      <c r="L25" s="13"/>
      <c r="M25" s="13"/>
      <c r="N25" s="13"/>
      <c r="O25" s="13"/>
    </row>
    <row r="26" spans="2:18" x14ac:dyDescent="0.3">
      <c r="B26" s="14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x14ac:dyDescent="0.3"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9">
    <mergeCell ref="P9:P10"/>
    <mergeCell ref="B23:P23"/>
    <mergeCell ref="D9:O9"/>
    <mergeCell ref="F3:M3"/>
    <mergeCell ref="F5:M5"/>
    <mergeCell ref="F6:M6"/>
    <mergeCell ref="D7:E7"/>
    <mergeCell ref="E4:N4"/>
    <mergeCell ref="B11:B20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7" t="s">
        <v>1</v>
      </c>
      <c r="G3" s="67"/>
      <c r="H3" s="67"/>
      <c r="I3" s="67"/>
      <c r="J3" s="67"/>
      <c r="K3" s="67"/>
      <c r="L3" s="67"/>
      <c r="M3" s="67"/>
      <c r="N3" s="67"/>
      <c r="O3" s="21"/>
      <c r="P3" s="21"/>
    </row>
    <row r="4" spans="2:16" ht="15.6" x14ac:dyDescent="0.3">
      <c r="B4" s="21"/>
      <c r="C4" s="21"/>
      <c r="D4" s="21"/>
      <c r="F4" s="74" t="s">
        <v>23</v>
      </c>
      <c r="G4" s="74"/>
      <c r="H4" s="74"/>
      <c r="I4" s="74"/>
      <c r="J4" s="74"/>
      <c r="K4" s="74"/>
      <c r="L4" s="74"/>
      <c r="M4" s="74"/>
      <c r="N4" s="74"/>
      <c r="O4" s="28"/>
      <c r="P4" s="28"/>
    </row>
    <row r="5" spans="2:16" ht="14.4" customHeight="1" x14ac:dyDescent="0.3">
      <c r="B5" s="23"/>
      <c r="C5" s="23"/>
      <c r="D5" s="23"/>
      <c r="F5" s="68" t="str">
        <f>FLSFP!$F$5</f>
        <v>Al 31 de agosto de 2018</v>
      </c>
      <c r="G5" s="68"/>
      <c r="H5" s="68"/>
      <c r="I5" s="68"/>
      <c r="J5" s="68"/>
      <c r="K5" s="68"/>
      <c r="L5" s="68"/>
      <c r="M5" s="68"/>
      <c r="N5" s="68"/>
      <c r="O5" s="28"/>
      <c r="P5" s="28"/>
    </row>
    <row r="6" spans="2:16" ht="14.4" customHeight="1" x14ac:dyDescent="0.3">
      <c r="F6" s="69" t="s">
        <v>24</v>
      </c>
      <c r="G6" s="69"/>
      <c r="H6" s="69"/>
      <c r="I6" s="69"/>
      <c r="J6" s="69"/>
      <c r="K6" s="69"/>
      <c r="L6" s="69"/>
      <c r="M6" s="69"/>
      <c r="N6" s="69"/>
      <c r="O6" s="29"/>
      <c r="P6" s="29"/>
    </row>
    <row r="7" spans="2:16" x14ac:dyDescent="0.3">
      <c r="D7" s="70" t="s">
        <v>3</v>
      </c>
      <c r="E7" s="70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5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2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3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3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3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3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3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3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3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f>137695704.58-96941091.78</f>
        <v>40754612.800000012</v>
      </c>
      <c r="O18" s="33">
        <f>134889929.58-137695704.58</f>
        <v>-2805775</v>
      </c>
    </row>
    <row r="19" spans="2:17" x14ac:dyDescent="0.3">
      <c r="B19" s="73"/>
      <c r="C19" s="44">
        <v>2017</v>
      </c>
      <c r="D19" s="33">
        <v>61779444.5</v>
      </c>
      <c r="E19" s="33" t="s">
        <v>37</v>
      </c>
      <c r="F19" s="33">
        <f>99820941.2-D19</f>
        <v>38041496.700000003</v>
      </c>
      <c r="G19" s="33">
        <v>26100838.190000057</v>
      </c>
      <c r="H19" s="33">
        <f>145839967.16-120934665.78</f>
        <v>24905301.379999995</v>
      </c>
      <c r="I19" s="33">
        <f>107376978.24-145839967.16</f>
        <v>-38462988.920000002</v>
      </c>
      <c r="J19" s="33">
        <f>113988097.95-107376978.24</f>
        <v>6611119.7100000083</v>
      </c>
      <c r="K19" s="33">
        <f>2194299356.16-2193093856.66</f>
        <v>1205499.5</v>
      </c>
      <c r="L19" s="33">
        <f>99038822.38-114386905.01</f>
        <v>-15348082.63000001</v>
      </c>
      <c r="M19" s="33">
        <f>87647246.98-99038822.38</f>
        <v>-11391575.399999991</v>
      </c>
      <c r="N19" s="33">
        <v>-3424786.7800002098</v>
      </c>
      <c r="O19" s="33">
        <f>101048841.49-82222460.2</f>
        <v>18826381.289999992</v>
      </c>
    </row>
    <row r="20" spans="2:17" x14ac:dyDescent="0.3">
      <c r="B20" s="73"/>
      <c r="C20" s="49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40776375.039999962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/>
      <c r="M20" s="33"/>
      <c r="N20" s="33"/>
      <c r="O20" s="33"/>
    </row>
    <row r="21" spans="2:17" x14ac:dyDescent="0.3">
      <c r="B21" s="11" t="s">
        <v>19</v>
      </c>
      <c r="C21" s="8"/>
      <c r="D21" s="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2:17" s="2" customFormat="1" ht="93.75" customHeight="1" x14ac:dyDescent="0.3">
      <c r="B22" s="64" t="s">
        <v>34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2:17" x14ac:dyDescent="0.3">
      <c r="B23" s="14" t="s">
        <v>20</v>
      </c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7" x14ac:dyDescent="0.3">
      <c r="B24" s="7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8">
    <mergeCell ref="B22:P22"/>
    <mergeCell ref="D7:E7"/>
    <mergeCell ref="F3:N3"/>
    <mergeCell ref="F4:N4"/>
    <mergeCell ref="F5:N5"/>
    <mergeCell ref="F6:N6"/>
    <mergeCell ref="D9:O9"/>
    <mergeCell ref="B11:B20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7" t="s">
        <v>1</v>
      </c>
      <c r="G3" s="67"/>
      <c r="H3" s="67"/>
      <c r="I3" s="67"/>
      <c r="J3" s="67"/>
      <c r="K3" s="67"/>
      <c r="L3" s="67"/>
      <c r="M3" s="67"/>
      <c r="N3" s="19"/>
      <c r="O3" s="19"/>
      <c r="P3" s="19"/>
      <c r="Q3" s="20"/>
    </row>
    <row r="4" spans="2:17" ht="15.6" x14ac:dyDescent="0.3">
      <c r="B4" s="21"/>
      <c r="C4" s="21"/>
      <c r="E4" s="71" t="s">
        <v>33</v>
      </c>
      <c r="F4" s="71"/>
      <c r="G4" s="71"/>
      <c r="H4" s="71"/>
      <c r="I4" s="71"/>
      <c r="J4" s="71"/>
      <c r="K4" s="71"/>
      <c r="L4" s="71"/>
      <c r="M4" s="71"/>
      <c r="N4" s="71"/>
      <c r="O4" s="21"/>
      <c r="P4" s="21"/>
      <c r="Q4" s="37"/>
    </row>
    <row r="5" spans="2:17" x14ac:dyDescent="0.3">
      <c r="B5" s="23"/>
      <c r="C5" s="23"/>
      <c r="E5" s="28"/>
      <c r="F5" s="68" t="str">
        <f>'Aportes FLSFP'!$F$5</f>
        <v>Al 31 de agosto de 2018</v>
      </c>
      <c r="G5" s="68"/>
      <c r="H5" s="68"/>
      <c r="I5" s="68"/>
      <c r="J5" s="68"/>
      <c r="K5" s="68"/>
      <c r="L5" s="68"/>
      <c r="M5" s="68"/>
      <c r="N5" s="23"/>
      <c r="O5" s="23"/>
      <c r="P5" s="23"/>
      <c r="Q5" s="24"/>
    </row>
    <row r="6" spans="2:17" x14ac:dyDescent="0.3">
      <c r="E6" s="29"/>
      <c r="F6" s="69" t="s">
        <v>2</v>
      </c>
      <c r="G6" s="69"/>
      <c r="H6" s="69"/>
      <c r="I6" s="69"/>
      <c r="J6" s="69"/>
      <c r="K6" s="69"/>
      <c r="L6" s="69"/>
      <c r="M6" s="69"/>
    </row>
    <row r="7" spans="2:17" x14ac:dyDescent="0.3">
      <c r="D7" s="70" t="s">
        <v>3</v>
      </c>
      <c r="E7" s="70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3"/>
    </row>
    <row r="11" spans="2:17" x14ac:dyDescent="0.3">
      <c r="B11" s="78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79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0">
        <f>O12/O11-1</f>
        <v>0.6183797847421566</v>
      </c>
    </row>
    <row r="13" spans="2:17" x14ac:dyDescent="0.3">
      <c r="B13" s="79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/>
      <c r="M13" s="6"/>
      <c r="N13" s="6"/>
      <c r="O13" s="6"/>
      <c r="P13" s="30">
        <f>((K13/K12)-1)</f>
        <v>0.47022020535413622</v>
      </c>
    </row>
    <row r="14" spans="2:17" x14ac:dyDescent="0.3">
      <c r="B14" s="11" t="s">
        <v>19</v>
      </c>
      <c r="C14" s="8"/>
      <c r="D14" s="8"/>
      <c r="E14" s="8"/>
      <c r="F14" s="8"/>
      <c r="G14" s="8"/>
      <c r="H14" s="47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64" t="s">
        <v>35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2:17" x14ac:dyDescent="0.3">
      <c r="B16" s="14" t="s">
        <v>20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1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7" t="s">
        <v>1</v>
      </c>
      <c r="G3" s="67"/>
      <c r="H3" s="67"/>
      <c r="I3" s="67"/>
      <c r="J3" s="67"/>
      <c r="K3" s="67"/>
      <c r="L3" s="67"/>
      <c r="M3" s="67"/>
      <c r="N3" s="19"/>
      <c r="O3" s="19"/>
    </row>
    <row r="4" spans="2:15" ht="15.6" x14ac:dyDescent="0.3">
      <c r="B4" s="21"/>
      <c r="C4" s="21"/>
      <c r="E4" s="28"/>
      <c r="F4" s="74" t="s">
        <v>36</v>
      </c>
      <c r="G4" s="68"/>
      <c r="H4" s="68"/>
      <c r="I4" s="68"/>
      <c r="J4" s="68"/>
      <c r="K4" s="68"/>
      <c r="L4" s="68"/>
      <c r="M4" s="68"/>
      <c r="N4" s="21"/>
      <c r="O4" s="21"/>
    </row>
    <row r="5" spans="2:15" x14ac:dyDescent="0.3">
      <c r="B5" s="23"/>
      <c r="C5" s="23"/>
      <c r="E5" s="28"/>
      <c r="F5" s="68" t="str">
        <f>FLSFPS!$F$5</f>
        <v>Al 31 de agosto de 2018</v>
      </c>
      <c r="G5" s="68"/>
      <c r="H5" s="68"/>
      <c r="I5" s="68"/>
      <c r="J5" s="68"/>
      <c r="K5" s="68"/>
      <c r="L5" s="68"/>
      <c r="M5" s="68"/>
      <c r="N5" s="23"/>
      <c r="O5" s="23"/>
    </row>
    <row r="6" spans="2:15" x14ac:dyDescent="0.3">
      <c r="E6" s="29"/>
      <c r="F6" s="69" t="s">
        <v>24</v>
      </c>
      <c r="G6" s="69"/>
      <c r="H6" s="69"/>
      <c r="I6" s="69"/>
      <c r="J6" s="69"/>
      <c r="K6" s="69"/>
      <c r="L6" s="69"/>
      <c r="M6" s="69"/>
    </row>
    <row r="7" spans="2:15" x14ac:dyDescent="0.3">
      <c r="D7" s="70" t="s">
        <v>3</v>
      </c>
      <c r="E7" s="70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0" t="s">
        <v>4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78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f>25424419.88-M11</f>
        <v>25119452.869999997</v>
      </c>
      <c r="O11" s="5">
        <f>26288978.84-25424419.88</f>
        <v>864558.96000000089</v>
      </c>
    </row>
    <row r="12" spans="2:15" ht="15" customHeight="1" x14ac:dyDescent="0.3">
      <c r="B12" s="79"/>
      <c r="C12" s="45">
        <v>2017</v>
      </c>
      <c r="D12" s="5">
        <v>27113930.800000001</v>
      </c>
      <c r="E12" s="5">
        <v>0</v>
      </c>
      <c r="F12" s="5">
        <f>30003425.29-D12</f>
        <v>2889494.4899999984</v>
      </c>
      <c r="G12" s="5">
        <v>1140738.6099999994</v>
      </c>
      <c r="H12" s="5">
        <f>32798873.98-31115574.5</f>
        <v>1683299.4800000004</v>
      </c>
      <c r="I12" s="5">
        <f>34461507.94-32798873.98</f>
        <v>1662633.9599999972</v>
      </c>
      <c r="J12" s="5">
        <f>35685346.98-34461507.94</f>
        <v>1223839.0399999991</v>
      </c>
      <c r="K12" s="5">
        <f>36950268.43-35685346.98</f>
        <v>1264921.450000003</v>
      </c>
      <c r="L12" s="5">
        <f>37689952.61-36950268.43</f>
        <v>739684.1799999997</v>
      </c>
      <c r="M12" s="5">
        <f>38570125.28-37689952.61</f>
        <v>880172.67000000179</v>
      </c>
      <c r="N12" s="5">
        <f>39356884.64-38570125.28</f>
        <v>786759.3599999994</v>
      </c>
      <c r="O12" s="5">
        <f>40377830.75-39356884.64</f>
        <v>1020946.1099999994</v>
      </c>
    </row>
    <row r="13" spans="2:15" ht="15" customHeight="1" x14ac:dyDescent="0.3">
      <c r="B13" s="79"/>
      <c r="C13" s="49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/>
      <c r="M13" s="5"/>
      <c r="N13" s="5"/>
      <c r="O13" s="5"/>
    </row>
    <row r="14" spans="2:15" x14ac:dyDescent="0.3">
      <c r="B14" s="11" t="s">
        <v>19</v>
      </c>
      <c r="C14" s="8"/>
      <c r="D14" s="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2:15" ht="66" customHeight="1" x14ac:dyDescent="0.3">
      <c r="B15" s="64" t="s">
        <v>35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2:15" x14ac:dyDescent="0.3">
      <c r="B16" s="14" t="s">
        <v>20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6" x14ac:dyDescent="0.3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</sheetData>
  <mergeCells count="8">
    <mergeCell ref="B15:O15"/>
    <mergeCell ref="F3:M3"/>
    <mergeCell ref="F4:M4"/>
    <mergeCell ref="F5:M5"/>
    <mergeCell ref="F6:M6"/>
    <mergeCell ref="D7:E7"/>
    <mergeCell ref="B11:B13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2019-04-03T16:11:23Z</dcterms:modified>
</cp:coreProperties>
</file>