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omunicacion$\2019\A. Documentos Varios\"/>
    </mc:Choice>
  </mc:AlternateContent>
  <bookViews>
    <workbookView xWindow="0" yWindow="0" windowWidth="16176" windowHeight="6828"/>
  </bookViews>
  <sheets>
    <sheet name="PLAN ANUAL DE COMPRAS" sheetId="1" r:id="rId1"/>
    <sheet name="Hoja1" sheetId="2" r:id="rId2"/>
  </sheets>
  <definedNames>
    <definedName name="_xlnm._FilterDatabase" localSheetId="0" hidden="1">'PLAN ANUAL DE COMPRAS'!$A$5:$AF$35</definedName>
  </definedNames>
  <calcPr calcId="152511"/>
</workbook>
</file>

<file path=xl/calcChain.xml><?xml version="1.0" encoding="utf-8"?>
<calcChain xmlns="http://schemas.openxmlformats.org/spreadsheetml/2006/main">
  <c r="U6" i="1" l="1"/>
  <c r="U32" i="1"/>
  <c r="U31" i="1"/>
  <c r="U29" i="1"/>
  <c r="U17" i="1"/>
  <c r="U16" i="1"/>
  <c r="U15" i="1"/>
  <c r="U21" i="1"/>
  <c r="U18" i="1"/>
  <c r="U20" i="1"/>
  <c r="U33" i="1"/>
  <c r="U27" i="1"/>
  <c r="U26" i="1"/>
  <c r="U25" i="1"/>
  <c r="U23" i="1"/>
  <c r="U19" i="1"/>
  <c r="U14" i="1"/>
  <c r="U13" i="1"/>
  <c r="U12" i="1"/>
  <c r="U11" i="1"/>
  <c r="G17" i="2"/>
  <c r="U9" i="1"/>
  <c r="U8" i="1"/>
  <c r="U7" i="1"/>
  <c r="U34" i="1"/>
</calcChain>
</file>

<file path=xl/comments1.xml><?xml version="1.0" encoding="utf-8"?>
<comments xmlns="http://schemas.openxmlformats.org/spreadsheetml/2006/main">
  <authors>
    <author>Carolina Armas</author>
  </authors>
  <commentList>
    <comment ref="R6" authorId="0" shapeId="0">
      <text>
        <r>
          <rPr>
            <b/>
            <sz val="9"/>
            <color indexed="81"/>
            <rFont val="Tahoma"/>
            <family val="2"/>
          </rPr>
          <t>Carolina Armas:</t>
        </r>
        <r>
          <rPr>
            <sz val="9"/>
            <color indexed="81"/>
            <rFont val="Tahoma"/>
            <family val="2"/>
          </rPr>
          <t xml:space="preserve">
Dos años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>Carolina Armas:</t>
        </r>
        <r>
          <rPr>
            <sz val="9"/>
            <color indexed="81"/>
            <rFont val="Tahoma"/>
            <family val="2"/>
          </rPr>
          <t xml:space="preserve">
Dos años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</rPr>
          <t>Carolina Armas:</t>
        </r>
        <r>
          <rPr>
            <sz val="9"/>
            <color indexed="81"/>
            <rFont val="Tahoma"/>
            <family val="2"/>
          </rPr>
          <t xml:space="preserve">
Dos años</t>
        </r>
      </text>
    </comment>
    <comment ref="R12" authorId="0" shapeId="0">
      <text>
        <r>
          <rPr>
            <b/>
            <sz val="9"/>
            <color indexed="81"/>
            <rFont val="Tahoma"/>
            <family val="2"/>
          </rPr>
          <t>Carolina Armas:</t>
        </r>
        <r>
          <rPr>
            <sz val="9"/>
            <color indexed="81"/>
            <rFont val="Tahoma"/>
            <family val="2"/>
          </rPr>
          <t xml:space="preserve">
Para dos años</t>
        </r>
      </text>
    </comment>
  </commentList>
</comments>
</file>

<file path=xl/sharedStrings.xml><?xml version="1.0" encoding="utf-8"?>
<sst xmlns="http://schemas.openxmlformats.org/spreadsheetml/2006/main" count="672" uniqueCount="96">
  <si>
    <t>INFORMACION DE LA PARTIDA PRESUPUESTARIA</t>
  </si>
  <si>
    <t>INFORMACION DETALLADA DE LOS PRODUCTOS</t>
  </si>
  <si>
    <t>EJERCICIO</t>
  </si>
  <si>
    <t>ENTIDAD</t>
  </si>
  <si>
    <t>UNIDAD EJECUTORA</t>
  </si>
  <si>
    <t>UNIDAD DESCONCENTRADA</t>
  </si>
  <si>
    <t>PROGRAMA</t>
  </si>
  <si>
    <t>SUBPROGRAMA</t>
  </si>
  <si>
    <t>PROYECTO</t>
  </si>
  <si>
    <t>ACTIVIDAD</t>
  </si>
  <si>
    <t>OBRAS</t>
  </si>
  <si>
    <t>GEOGRAFICO</t>
  </si>
  <si>
    <t>RENGLO</t>
  </si>
  <si>
    <t>RENGLON AUXILIAR</t>
  </si>
  <si>
    <t>FUENTE</t>
  </si>
  <si>
    <t>ORGANISMO</t>
  </si>
  <si>
    <t>CORRELATIVO</t>
  </si>
  <si>
    <t>TIPO COMPRA (Bien, obras, servicio o consultoría)</t>
  </si>
  <si>
    <t>DETALLE DEL PRODUCTO (Descripción de la contratación)</t>
  </si>
  <si>
    <t>CANTIDAD ANUAL</t>
  </si>
  <si>
    <t>UNIDAD (metro, litro etc)</t>
  </si>
  <si>
    <t>COSTO UNITARIO (Dólares)</t>
  </si>
  <si>
    <t>CUATRIMESTRE 1 (marcar con una S en el cuatrimestre que va a contratar)</t>
  </si>
  <si>
    <t>CUATRIMESTRE 2 (marcar con una S en el cuatrimestre que va a contratar)</t>
  </si>
  <si>
    <t>CUATRIMESTRE 3 (marcar con una S en el cuatrimestre que va a contratar)</t>
  </si>
  <si>
    <t>TIPO DE PRODUCTO (normalizado / no normalizado)</t>
  </si>
  <si>
    <t>CATALOGO ELECTRÓNICO (si/no)</t>
  </si>
  <si>
    <t>PROCEDIMIENTO SUGERIDO (son los procedimientos de contratación)</t>
  </si>
  <si>
    <t>FONDOS BID (si/no)</t>
  </si>
  <si>
    <t>NUMERO CÓDIGO DE OPERACIÓN DEL PRÉSTAMO BID</t>
  </si>
  <si>
    <t>NUMERO CÓDIGO DE PROYECTO BID</t>
  </si>
  <si>
    <t>TIPO DE RÉGIMEN (común, especial)</t>
  </si>
  <si>
    <t>TIPO DE PRESUPUESTO (proyecto de inversión, gasto corriente)</t>
  </si>
  <si>
    <t>CODIGO CATEGORIA CPC A NIVEL 9</t>
  </si>
  <si>
    <t xml:space="preserve">unidad </t>
  </si>
  <si>
    <t xml:space="preserve">Bien </t>
  </si>
  <si>
    <t xml:space="preserve">Servicio </t>
  </si>
  <si>
    <t>S</t>
  </si>
  <si>
    <t>Servicio de rastreo satelital para los vehículos institucionales</t>
  </si>
  <si>
    <t>Servicio de abastecimiento de agua purificada en botellones para los servidores de la COSEDE</t>
  </si>
  <si>
    <t>Servicio de internet de banda ancha mediante modem</t>
  </si>
  <si>
    <t>0000</t>
  </si>
  <si>
    <t>001</t>
  </si>
  <si>
    <t>01</t>
  </si>
  <si>
    <t>00</t>
  </si>
  <si>
    <t>1701</t>
  </si>
  <si>
    <t>530801</t>
  </si>
  <si>
    <t xml:space="preserve">Normalizado </t>
  </si>
  <si>
    <t>No</t>
  </si>
  <si>
    <t xml:space="preserve">Ïnfima Cuantía </t>
  </si>
  <si>
    <t xml:space="preserve">corriente </t>
  </si>
  <si>
    <t xml:space="preserve">Común </t>
  </si>
  <si>
    <t>Servicio de transporte aéreo de pasajeros para los servidores de la COSEDE, con la empresa TAME EP</t>
  </si>
  <si>
    <t>Contratos Entre Entidades Públicas O Subsidiarias</t>
  </si>
  <si>
    <t xml:space="preserve">Impresión de trípticos </t>
  </si>
  <si>
    <t xml:space="preserve">Adquisición de Licencias Adobe Premium </t>
  </si>
  <si>
    <t>Adquisición de una plataforma profesional de Investigación Jurídica</t>
  </si>
  <si>
    <t>Mantenimiento por vigencia tecnológica de 3 laptops Hurricane y 2 laptops Speedmind.</t>
  </si>
  <si>
    <t>Mantenimiento por vigencia tecnológica de 3 proyectores.</t>
  </si>
  <si>
    <t>Mantenimiento por Vigencia Tecnológica 11  Laptops DELL INSPIRION 7567.</t>
  </si>
  <si>
    <t>Mantenimientos Correctivos Parque Informático Terminales Tecnológicas-Biométricos</t>
  </si>
  <si>
    <t>Adquisición de antivirus para seguridad local-centralizada.</t>
  </si>
  <si>
    <t>Adquisición de sotfware de administración de inversiones SICAV</t>
  </si>
  <si>
    <t xml:space="preserve">Subasta Inversa Electrónica </t>
  </si>
  <si>
    <t>Adquisición de material POP</t>
  </si>
  <si>
    <t>Producción de dos videos institucionales</t>
  </si>
  <si>
    <t xml:space="preserve"> Servicio del servicio de mantenimiento preventivo y preventivo del parque automotor de la COSEDE</t>
  </si>
  <si>
    <t xml:space="preserve"> Reencauche de cuatro llantas de los vehículos de la COSEDE</t>
  </si>
  <si>
    <t xml:space="preserve"> Servicio de correspondencia </t>
  </si>
  <si>
    <t xml:space="preserve">Servicio de emisión de pasajes mediante agencia de viaje </t>
  </si>
  <si>
    <t>Renovación de las pólizas de seguros de la COSEDE</t>
  </si>
  <si>
    <t xml:space="preserve"> Servicio de impresión</t>
  </si>
  <si>
    <t>Renovación de la suscripción con periodicos nacionales</t>
  </si>
  <si>
    <t>Servicio de mailing masivo</t>
  </si>
  <si>
    <t>55</t>
  </si>
  <si>
    <t>002</t>
  </si>
  <si>
    <t xml:space="preserve"> servicios de mensajería SMS</t>
  </si>
  <si>
    <t>0001</t>
  </si>
  <si>
    <t>530246</t>
  </si>
  <si>
    <t>530405</t>
  </si>
  <si>
    <t>530704</t>
  </si>
  <si>
    <t>530404</t>
  </si>
  <si>
    <t xml:space="preserve">Especial </t>
  </si>
  <si>
    <t xml:space="preserve">ínfima Cuantía </t>
  </si>
  <si>
    <t>Servicios notariales para procuración judicial</t>
  </si>
  <si>
    <t>CORPORACIÓN DEL SEGURO DE DEPÓSITOS, FONDO DE LIQUIDEZ Y FONDO DE SEGUROS PRIVADOS.</t>
  </si>
  <si>
    <t>Servicio de Data Center Físico HOUSING, Comunicaciones Unificadas, Lan y Wifi Gestionado por el mes de Febrero de 2019.</t>
  </si>
  <si>
    <t xml:space="preserve">Corriente </t>
  </si>
  <si>
    <t>Mantenimientos Correctivos Parque Informático Terminales Tecnológicas-Teléfonos IP</t>
  </si>
  <si>
    <t>Ínfima Cuantía</t>
  </si>
  <si>
    <t>Mantenimientos Correctivos Parque Informático Computadores e Infraestructura.</t>
  </si>
  <si>
    <t>PLAN ANUAL DE COMPRAS 2019</t>
  </si>
  <si>
    <t>Adquisición de licencias de herramientas de inteligencia de negocios</t>
  </si>
  <si>
    <t>Servicio de CLOUD y Comunicaciones.</t>
  </si>
  <si>
    <t xml:space="preserve">Elaborado por: Maritza Jumbo Oviedo, Analista de Adquisiciones </t>
  </si>
  <si>
    <t xml:space="preserve">Revisado por Mgs. Carolina Armas, Coordinadora General Adminustrativa Financiera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</si>
</sst>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1" formatCode="_(* #,##0.00_);_(* \(#,##0.00\);_(* &quot;-&quot;??_);_(@_)"/>
  </numFmts>
  <fonts count="13" x14ac:knownFonts="1">
    <font>
      <sz val="11"/>
      <color indexed="8"/>
      <name val="Calibri"/>
    </font>
    <font>
      <b/>
      <sz val="18"/>
      <color indexed="8"/>
      <name val="Arial"/>
    </font>
    <font>
      <sz val="9"/>
      <color indexed="8"/>
      <name val="Arial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18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</font>
    <font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 applyFill="0" applyProtection="0"/>
  </cellStyleXfs>
  <cellXfs count="48">
    <xf numFmtId="0" fontId="0" fillId="0" borderId="0" xfId="0" applyFill="1" applyProtection="1"/>
    <xf numFmtId="0" fontId="8" fillId="3" borderId="1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left" vertical="center"/>
    </xf>
    <xf numFmtId="0" fontId="8" fillId="3" borderId="3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1" fontId="6" fillId="6" borderId="2" xfId="0" quotePrefix="1" applyNumberFormat="1" applyFont="1" applyFill="1" applyBorder="1" applyAlignment="1" applyProtection="1">
      <alignment horizontal="left"/>
    </xf>
    <xf numFmtId="0" fontId="7" fillId="6" borderId="2" xfId="0" applyFont="1" applyFill="1" applyBorder="1" applyAlignment="1" applyProtection="1">
      <alignment horizontal="left"/>
    </xf>
    <xf numFmtId="1" fontId="7" fillId="6" borderId="2" xfId="0" quotePrefix="1" applyNumberFormat="1" applyFont="1" applyFill="1" applyBorder="1" applyAlignment="1" applyProtection="1">
      <alignment horizontal="left"/>
    </xf>
    <xf numFmtId="1" fontId="0" fillId="0" borderId="0" xfId="0" applyNumberFormat="1" applyFill="1" applyProtection="1"/>
    <xf numFmtId="0" fontId="6" fillId="6" borderId="2" xfId="0" applyFont="1" applyFill="1" applyBorder="1" applyAlignment="1" applyProtection="1">
      <alignment horizontal="left"/>
    </xf>
    <xf numFmtId="0" fontId="6" fillId="4" borderId="2" xfId="0" applyFont="1" applyFill="1" applyBorder="1" applyAlignment="1" applyProtection="1">
      <alignment horizontal="left" vertical="center"/>
    </xf>
    <xf numFmtId="0" fontId="6" fillId="4" borderId="2" xfId="0" applyFont="1" applyFill="1" applyBorder="1" applyAlignment="1" applyProtection="1">
      <alignment horizontal="left" vertical="center" wrapText="1"/>
    </xf>
    <xf numFmtId="0" fontId="6" fillId="4" borderId="2" xfId="0" applyFont="1" applyFill="1" applyBorder="1" applyAlignment="1" applyProtection="1">
      <alignment horizontal="center" vertical="center"/>
    </xf>
    <xf numFmtId="0" fontId="6" fillId="6" borderId="2" xfId="0" applyFont="1" applyFill="1" applyBorder="1" applyAlignment="1" applyProtection="1">
      <alignment horizontal="left" vertical="center"/>
    </xf>
    <xf numFmtId="1" fontId="6" fillId="6" borderId="2" xfId="0" quotePrefix="1" applyNumberFormat="1" applyFont="1" applyFill="1" applyBorder="1" applyAlignment="1" applyProtection="1">
      <alignment horizontal="left" vertical="center"/>
    </xf>
    <xf numFmtId="49" fontId="7" fillId="6" borderId="2" xfId="0" quotePrefix="1" applyNumberFormat="1" applyFont="1" applyFill="1" applyBorder="1" applyAlignment="1" applyProtection="1">
      <alignment horizontal="left"/>
    </xf>
    <xf numFmtId="49" fontId="7" fillId="6" borderId="2" xfId="0" applyNumberFormat="1" applyFont="1" applyFill="1" applyBorder="1" applyAlignment="1" applyProtection="1">
      <alignment horizontal="left"/>
    </xf>
    <xf numFmtId="49" fontId="7" fillId="6" borderId="4" xfId="0" applyNumberFormat="1" applyFont="1" applyFill="1" applyBorder="1" applyAlignment="1" applyProtection="1">
      <alignment horizontal="left"/>
    </xf>
    <xf numFmtId="0" fontId="12" fillId="4" borderId="2" xfId="0" applyFont="1" applyFill="1" applyBorder="1" applyAlignment="1">
      <alignment horizontal="left" vertical="center" wrapText="1"/>
    </xf>
    <xf numFmtId="2" fontId="6" fillId="4" borderId="2" xfId="0" applyNumberFormat="1" applyFont="1" applyFill="1" applyBorder="1" applyAlignment="1" applyProtection="1">
      <alignment horizontal="right" vertical="center"/>
    </xf>
    <xf numFmtId="49" fontId="6" fillId="6" borderId="2" xfId="0" quotePrefix="1" applyNumberFormat="1" applyFont="1" applyFill="1" applyBorder="1" applyAlignment="1" applyProtection="1">
      <alignment horizontal="left"/>
    </xf>
    <xf numFmtId="49" fontId="6" fillId="6" borderId="2" xfId="0" applyNumberFormat="1" applyFont="1" applyFill="1" applyBorder="1" applyAlignment="1" applyProtection="1">
      <alignment horizontal="left"/>
    </xf>
    <xf numFmtId="49" fontId="6" fillId="6" borderId="4" xfId="0" applyNumberFormat="1" applyFont="1" applyFill="1" applyBorder="1" applyAlignment="1" applyProtection="1">
      <alignment horizontal="left"/>
    </xf>
    <xf numFmtId="0" fontId="6" fillId="4" borderId="2" xfId="0" applyFont="1" applyFill="1" applyBorder="1" applyAlignment="1" applyProtection="1">
      <alignment horizontal="right" vertical="center"/>
    </xf>
    <xf numFmtId="171" fontId="12" fillId="4" borderId="2" xfId="0" applyNumberFormat="1" applyFont="1" applyFill="1" applyBorder="1" applyAlignment="1">
      <alignment horizontal="right" vertical="center" wrapText="1"/>
    </xf>
    <xf numFmtId="49" fontId="6" fillId="6" borderId="2" xfId="0" quotePrefix="1" applyNumberFormat="1" applyFont="1" applyFill="1" applyBorder="1" applyAlignment="1" applyProtection="1">
      <alignment horizontal="left" vertical="center"/>
    </xf>
    <xf numFmtId="49" fontId="6" fillId="6" borderId="2" xfId="0" applyNumberFormat="1" applyFont="1" applyFill="1" applyBorder="1" applyAlignment="1" applyProtection="1">
      <alignment horizontal="left" vertical="center"/>
    </xf>
    <xf numFmtId="49" fontId="6" fillId="6" borderId="4" xfId="0" applyNumberFormat="1" applyFont="1" applyFill="1" applyBorder="1" applyAlignment="1" applyProtection="1">
      <alignment horizontal="left" vertical="center"/>
    </xf>
    <xf numFmtId="171" fontId="12" fillId="4" borderId="2" xfId="0" applyNumberFormat="1" applyFont="1" applyFill="1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horizontal="left" vertical="center"/>
    </xf>
    <xf numFmtId="0" fontId="10" fillId="6" borderId="2" xfId="0" applyFont="1" applyFill="1" applyBorder="1" applyAlignment="1" applyProtection="1">
      <alignment horizontal="left" vertical="center"/>
    </xf>
    <xf numFmtId="1" fontId="10" fillId="6" borderId="2" xfId="0" quotePrefix="1" applyNumberFormat="1" applyFont="1" applyFill="1" applyBorder="1" applyAlignment="1" applyProtection="1">
      <alignment horizontal="left" vertical="center"/>
    </xf>
    <xf numFmtId="49" fontId="11" fillId="6" borderId="2" xfId="0" quotePrefix="1" applyNumberFormat="1" applyFont="1" applyFill="1" applyBorder="1" applyAlignment="1" applyProtection="1">
      <alignment horizontal="left" vertical="center"/>
    </xf>
    <xf numFmtId="49" fontId="11" fillId="6" borderId="2" xfId="0" applyNumberFormat="1" applyFont="1" applyFill="1" applyBorder="1" applyAlignment="1" applyProtection="1">
      <alignment horizontal="left" vertical="center"/>
    </xf>
    <xf numFmtId="0" fontId="11" fillId="6" borderId="2" xfId="0" applyFont="1" applyFill="1" applyBorder="1" applyAlignment="1" applyProtection="1">
      <alignment horizontal="left" vertical="center"/>
    </xf>
    <xf numFmtId="0" fontId="11" fillId="4" borderId="2" xfId="0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center" vertical="center"/>
    </xf>
    <xf numFmtId="2" fontId="11" fillId="4" borderId="2" xfId="0" applyNumberFormat="1" applyFont="1" applyFill="1" applyBorder="1" applyAlignment="1" applyProtection="1">
      <alignment horizontal="right" vertical="center"/>
    </xf>
    <xf numFmtId="0" fontId="7" fillId="4" borderId="2" xfId="0" applyFont="1" applyFill="1" applyBorder="1" applyAlignment="1">
      <alignment horizontal="left" vertical="center" wrapText="1"/>
    </xf>
    <xf numFmtId="0" fontId="3" fillId="0" borderId="0" xfId="0" applyFont="1" applyFill="1" applyProtection="1"/>
    <xf numFmtId="0" fontId="9" fillId="2" borderId="0" xfId="0" applyFont="1" applyFill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0" fillId="0" borderId="0" xfId="0" applyFill="1" applyProtection="1"/>
    <xf numFmtId="0" fontId="2" fillId="0" borderId="5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Protection="1"/>
    <xf numFmtId="0" fontId="2" fillId="0" borderId="6" xfId="0" applyFont="1" applyFill="1" applyBorder="1" applyProtection="1"/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B3B3B3"/>
      <rgbColor rgb="0082BFF8"/>
      <rgbColor rgb="00CCFFC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38"/>
  <sheetViews>
    <sheetView tabSelected="1" showRuler="0" topLeftCell="A28" zoomScale="82" zoomScaleNormal="82" workbookViewId="0">
      <selection activeCell="N45" sqref="N45"/>
    </sheetView>
  </sheetViews>
  <sheetFormatPr baseColWidth="10" defaultColWidth="9.109375" defaultRowHeight="14.4" x14ac:dyDescent="0.3"/>
  <cols>
    <col min="1" max="1" width="14.6640625" bestFit="1" customWidth="1"/>
    <col min="12" max="12" width="14.44140625" customWidth="1"/>
    <col min="16" max="16" width="12.44140625" customWidth="1"/>
    <col min="18" max="18" width="34.5546875" customWidth="1"/>
    <col min="21" max="21" width="11.5546875" bestFit="1" customWidth="1"/>
    <col min="22" max="22" width="15.44140625" customWidth="1"/>
    <col min="23" max="23" width="14.109375" customWidth="1"/>
    <col min="24" max="24" width="14.6640625" customWidth="1"/>
    <col min="25" max="25" width="15.5546875" customWidth="1"/>
    <col min="27" max="27" width="28.44140625" customWidth="1"/>
    <col min="28" max="28" width="8.33203125" bestFit="1" customWidth="1"/>
  </cols>
  <sheetData>
    <row r="1" spans="1:32" ht="22.8" x14ac:dyDescent="0.3">
      <c r="A1" s="40" t="s">
        <v>91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</row>
    <row r="2" spans="1:32" x14ac:dyDescent="0.3">
      <c r="A2" s="42" t="s">
        <v>85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</row>
    <row r="3" spans="1:32" x14ac:dyDescent="0.3">
      <c r="A3" s="8">
        <v>1768150270001</v>
      </c>
      <c r="B3" s="8"/>
    </row>
    <row r="4" spans="1:32" x14ac:dyDescent="0.3">
      <c r="A4" s="43" t="s">
        <v>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  <c r="P4" s="46" t="s">
        <v>1</v>
      </c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</row>
    <row r="5" spans="1:32" ht="80.099999999999994" customHeight="1" x14ac:dyDescent="0.3">
      <c r="A5" s="1" t="s">
        <v>2</v>
      </c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" t="s">
        <v>13</v>
      </c>
      <c r="M5" s="1" t="s">
        <v>14</v>
      </c>
      <c r="N5" s="1" t="s">
        <v>15</v>
      </c>
      <c r="O5" s="3" t="s">
        <v>16</v>
      </c>
      <c r="P5" s="4" t="s">
        <v>33</v>
      </c>
      <c r="Q5" s="4" t="s">
        <v>17</v>
      </c>
      <c r="R5" s="4" t="s">
        <v>18</v>
      </c>
      <c r="S5" s="4" t="s">
        <v>19</v>
      </c>
      <c r="T5" s="4" t="s">
        <v>20</v>
      </c>
      <c r="U5" s="4" t="s">
        <v>21</v>
      </c>
      <c r="V5" s="4" t="s">
        <v>22</v>
      </c>
      <c r="W5" s="4" t="s">
        <v>23</v>
      </c>
      <c r="X5" s="4" t="s">
        <v>24</v>
      </c>
      <c r="Y5" s="4" t="s">
        <v>25</v>
      </c>
      <c r="Z5" s="4" t="s">
        <v>26</v>
      </c>
      <c r="AA5" s="4" t="s">
        <v>27</v>
      </c>
      <c r="AB5" s="4" t="s">
        <v>28</v>
      </c>
      <c r="AC5" s="4" t="s">
        <v>29</v>
      </c>
      <c r="AD5" s="4" t="s">
        <v>30</v>
      </c>
      <c r="AE5" s="4" t="s">
        <v>31</v>
      </c>
      <c r="AF5" s="4" t="s">
        <v>32</v>
      </c>
    </row>
    <row r="6" spans="1:32" ht="39.9" customHeight="1" x14ac:dyDescent="0.3">
      <c r="A6" s="6">
        <v>2019</v>
      </c>
      <c r="B6" s="6">
        <v>690</v>
      </c>
      <c r="C6" s="7" t="s">
        <v>41</v>
      </c>
      <c r="D6" s="7" t="s">
        <v>41</v>
      </c>
      <c r="E6" s="15" t="s">
        <v>43</v>
      </c>
      <c r="F6" s="16" t="s">
        <v>44</v>
      </c>
      <c r="G6" s="16" t="s">
        <v>44</v>
      </c>
      <c r="H6" s="16" t="s">
        <v>42</v>
      </c>
      <c r="I6" s="16" t="s">
        <v>41</v>
      </c>
      <c r="J6" s="16" t="s">
        <v>45</v>
      </c>
      <c r="K6" s="16" t="s">
        <v>42</v>
      </c>
      <c r="L6" s="16" t="s">
        <v>46</v>
      </c>
      <c r="M6" s="16" t="s">
        <v>42</v>
      </c>
      <c r="N6" s="16" t="s">
        <v>41</v>
      </c>
      <c r="O6" s="17" t="s">
        <v>41</v>
      </c>
      <c r="P6" s="2">
        <v>180000011</v>
      </c>
      <c r="Q6" s="2" t="s">
        <v>36</v>
      </c>
      <c r="R6" s="18" t="s">
        <v>39</v>
      </c>
      <c r="S6" s="12">
        <v>1</v>
      </c>
      <c r="T6" s="12" t="s">
        <v>34</v>
      </c>
      <c r="U6" s="19">
        <f>688/1.12</f>
        <v>614.28571428571422</v>
      </c>
      <c r="V6" s="12" t="s">
        <v>37</v>
      </c>
      <c r="W6" s="12"/>
      <c r="X6" s="12"/>
      <c r="Y6" s="10" t="s">
        <v>47</v>
      </c>
      <c r="Z6" s="10" t="s">
        <v>48</v>
      </c>
      <c r="AA6" s="10" t="s">
        <v>49</v>
      </c>
      <c r="AB6" s="10"/>
      <c r="AC6" s="10"/>
      <c r="AD6" s="10"/>
      <c r="AE6" s="10" t="s">
        <v>51</v>
      </c>
      <c r="AF6" s="10" t="s">
        <v>50</v>
      </c>
    </row>
    <row r="7" spans="1:32" ht="39.9" customHeight="1" x14ac:dyDescent="0.3">
      <c r="A7" s="6">
        <v>2019</v>
      </c>
      <c r="B7" s="6">
        <v>690</v>
      </c>
      <c r="C7" s="7" t="s">
        <v>41</v>
      </c>
      <c r="D7" s="7" t="s">
        <v>41</v>
      </c>
      <c r="E7" s="15" t="s">
        <v>43</v>
      </c>
      <c r="F7" s="16" t="s">
        <v>44</v>
      </c>
      <c r="G7" s="16" t="s">
        <v>44</v>
      </c>
      <c r="H7" s="16" t="s">
        <v>42</v>
      </c>
      <c r="I7" s="16" t="s">
        <v>41</v>
      </c>
      <c r="J7" s="16" t="s">
        <v>45</v>
      </c>
      <c r="K7" s="16" t="s">
        <v>42</v>
      </c>
      <c r="L7" s="16" t="s">
        <v>78</v>
      </c>
      <c r="M7" s="16" t="s">
        <v>42</v>
      </c>
      <c r="N7" s="16" t="s">
        <v>41</v>
      </c>
      <c r="O7" s="17" t="s">
        <v>41</v>
      </c>
      <c r="P7" s="2">
        <v>873400031</v>
      </c>
      <c r="Q7" s="2" t="s">
        <v>36</v>
      </c>
      <c r="R7" s="18" t="s">
        <v>38</v>
      </c>
      <c r="S7" s="12">
        <v>1</v>
      </c>
      <c r="T7" s="12" t="s">
        <v>34</v>
      </c>
      <c r="U7" s="19">
        <f>1500/1.12</f>
        <v>1339.2857142857142</v>
      </c>
      <c r="V7" s="12" t="s">
        <v>37</v>
      </c>
      <c r="W7" s="12"/>
      <c r="X7" s="12"/>
      <c r="Y7" s="10" t="s">
        <v>47</v>
      </c>
      <c r="Z7" s="10" t="s">
        <v>48</v>
      </c>
      <c r="AA7" s="10" t="s">
        <v>49</v>
      </c>
      <c r="AB7" s="10"/>
      <c r="AC7" s="10"/>
      <c r="AD7" s="10"/>
      <c r="AE7" s="10" t="s">
        <v>51</v>
      </c>
      <c r="AF7" s="10" t="s">
        <v>50</v>
      </c>
    </row>
    <row r="8" spans="1:32" ht="39.9" customHeight="1" x14ac:dyDescent="0.3">
      <c r="A8" s="6">
        <v>2019</v>
      </c>
      <c r="B8" s="6">
        <v>690</v>
      </c>
      <c r="C8" s="7" t="s">
        <v>41</v>
      </c>
      <c r="D8" s="7" t="s">
        <v>41</v>
      </c>
      <c r="E8" s="15" t="s">
        <v>43</v>
      </c>
      <c r="F8" s="16" t="s">
        <v>44</v>
      </c>
      <c r="G8" s="16" t="s">
        <v>44</v>
      </c>
      <c r="H8" s="16" t="s">
        <v>42</v>
      </c>
      <c r="I8" s="16" t="s">
        <v>41</v>
      </c>
      <c r="J8" s="16" t="s">
        <v>45</v>
      </c>
      <c r="K8" s="16" t="s">
        <v>42</v>
      </c>
      <c r="L8" s="16" t="s">
        <v>79</v>
      </c>
      <c r="M8" s="16" t="s">
        <v>42</v>
      </c>
      <c r="N8" s="16" t="s">
        <v>41</v>
      </c>
      <c r="O8" s="17" t="s">
        <v>41</v>
      </c>
      <c r="P8" s="2">
        <v>871410012</v>
      </c>
      <c r="Q8" s="2" t="s">
        <v>36</v>
      </c>
      <c r="R8" s="18" t="s">
        <v>66</v>
      </c>
      <c r="S8" s="12">
        <v>1</v>
      </c>
      <c r="T8" s="12" t="s">
        <v>34</v>
      </c>
      <c r="U8" s="19">
        <f>12000/1.12</f>
        <v>10714.285714285714</v>
      </c>
      <c r="V8" s="12" t="s">
        <v>37</v>
      </c>
      <c r="W8" s="12"/>
      <c r="X8" s="12"/>
      <c r="Y8" s="10" t="s">
        <v>47</v>
      </c>
      <c r="Z8" s="10" t="s">
        <v>48</v>
      </c>
      <c r="AA8" s="10" t="s">
        <v>63</v>
      </c>
      <c r="AB8" s="10"/>
      <c r="AC8" s="10"/>
      <c r="AD8" s="10"/>
      <c r="AE8" s="10" t="s">
        <v>51</v>
      </c>
      <c r="AF8" s="10" t="s">
        <v>50</v>
      </c>
    </row>
    <row r="9" spans="1:32" ht="39.9" customHeight="1" x14ac:dyDescent="0.3">
      <c r="A9" s="6">
        <v>2019</v>
      </c>
      <c r="B9" s="6">
        <v>690</v>
      </c>
      <c r="C9" s="7" t="s">
        <v>41</v>
      </c>
      <c r="D9" s="7" t="s">
        <v>41</v>
      </c>
      <c r="E9" s="15" t="s">
        <v>43</v>
      </c>
      <c r="F9" s="16" t="s">
        <v>44</v>
      </c>
      <c r="G9" s="16" t="s">
        <v>44</v>
      </c>
      <c r="H9" s="16" t="s">
        <v>42</v>
      </c>
      <c r="I9" s="16" t="s">
        <v>41</v>
      </c>
      <c r="J9" s="16" t="s">
        <v>45</v>
      </c>
      <c r="K9" s="16" t="s">
        <v>42</v>
      </c>
      <c r="L9" s="16" t="s">
        <v>79</v>
      </c>
      <c r="M9" s="16" t="s">
        <v>42</v>
      </c>
      <c r="N9" s="16" t="s">
        <v>41</v>
      </c>
      <c r="O9" s="17" t="s">
        <v>41</v>
      </c>
      <c r="P9" s="2">
        <v>8714104321</v>
      </c>
      <c r="Q9" s="2" t="s">
        <v>36</v>
      </c>
      <c r="R9" s="18" t="s">
        <v>67</v>
      </c>
      <c r="S9" s="12">
        <v>1</v>
      </c>
      <c r="T9" s="12" t="s">
        <v>34</v>
      </c>
      <c r="U9" s="19">
        <f>600/1.12</f>
        <v>535.71428571428567</v>
      </c>
      <c r="V9" s="12" t="s">
        <v>37</v>
      </c>
      <c r="W9" s="12"/>
      <c r="X9" s="12"/>
      <c r="Y9" s="10" t="s">
        <v>47</v>
      </c>
      <c r="Z9" s="10" t="s">
        <v>48</v>
      </c>
      <c r="AA9" s="10" t="s">
        <v>49</v>
      </c>
      <c r="AB9" s="10"/>
      <c r="AC9" s="10"/>
      <c r="AD9" s="10"/>
      <c r="AE9" s="10" t="s">
        <v>51</v>
      </c>
      <c r="AF9" s="10" t="s">
        <v>50</v>
      </c>
    </row>
    <row r="10" spans="1:32" ht="39.9" customHeight="1" x14ac:dyDescent="0.3">
      <c r="A10" s="6">
        <v>2019</v>
      </c>
      <c r="B10" s="6">
        <v>690</v>
      </c>
      <c r="C10" s="7" t="s">
        <v>41</v>
      </c>
      <c r="D10" s="7" t="s">
        <v>41</v>
      </c>
      <c r="E10" s="15" t="s">
        <v>43</v>
      </c>
      <c r="F10" s="16" t="s">
        <v>44</v>
      </c>
      <c r="G10" s="16" t="s">
        <v>44</v>
      </c>
      <c r="H10" s="16" t="s">
        <v>42</v>
      </c>
      <c r="I10" s="16" t="s">
        <v>41</v>
      </c>
      <c r="J10" s="16" t="s">
        <v>45</v>
      </c>
      <c r="K10" s="16" t="s">
        <v>42</v>
      </c>
      <c r="L10" s="6">
        <v>530105</v>
      </c>
      <c r="M10" s="16" t="s">
        <v>42</v>
      </c>
      <c r="N10" s="16" t="s">
        <v>41</v>
      </c>
      <c r="O10" s="17" t="s">
        <v>41</v>
      </c>
      <c r="P10" s="2">
        <v>842200012</v>
      </c>
      <c r="Q10" s="2" t="s">
        <v>36</v>
      </c>
      <c r="R10" s="18" t="s">
        <v>40</v>
      </c>
      <c r="S10" s="12">
        <v>1</v>
      </c>
      <c r="T10" s="12" t="s">
        <v>34</v>
      </c>
      <c r="U10" s="19">
        <v>418</v>
      </c>
      <c r="V10" s="12" t="s">
        <v>37</v>
      </c>
      <c r="W10" s="12"/>
      <c r="X10" s="12"/>
      <c r="Y10" s="10" t="s">
        <v>47</v>
      </c>
      <c r="Z10" s="10" t="s">
        <v>48</v>
      </c>
      <c r="AA10" s="10" t="s">
        <v>49</v>
      </c>
      <c r="AB10" s="10"/>
      <c r="AC10" s="10"/>
      <c r="AD10" s="10"/>
      <c r="AE10" s="10" t="s">
        <v>51</v>
      </c>
      <c r="AF10" s="10" t="s">
        <v>50</v>
      </c>
    </row>
    <row r="11" spans="1:32" ht="39.9" customHeight="1" x14ac:dyDescent="0.3">
      <c r="A11" s="6">
        <v>2019</v>
      </c>
      <c r="B11" s="6">
        <v>690</v>
      </c>
      <c r="C11" s="7" t="s">
        <v>41</v>
      </c>
      <c r="D11" s="7" t="s">
        <v>41</v>
      </c>
      <c r="E11" s="15" t="s">
        <v>43</v>
      </c>
      <c r="F11" s="16" t="s">
        <v>44</v>
      </c>
      <c r="G11" s="16" t="s">
        <v>44</v>
      </c>
      <c r="H11" s="16" t="s">
        <v>42</v>
      </c>
      <c r="I11" s="16" t="s">
        <v>41</v>
      </c>
      <c r="J11" s="16" t="s">
        <v>45</v>
      </c>
      <c r="K11" s="16" t="s">
        <v>42</v>
      </c>
      <c r="L11" s="6">
        <v>530106</v>
      </c>
      <c r="M11" s="16" t="s">
        <v>42</v>
      </c>
      <c r="N11" s="16" t="s">
        <v>41</v>
      </c>
      <c r="O11" s="17" t="s">
        <v>41</v>
      </c>
      <c r="P11" s="2">
        <v>643360011</v>
      </c>
      <c r="Q11" s="2" t="s">
        <v>36</v>
      </c>
      <c r="R11" s="38" t="s">
        <v>68</v>
      </c>
      <c r="S11" s="12">
        <v>1</v>
      </c>
      <c r="T11" s="12" t="s">
        <v>34</v>
      </c>
      <c r="U11" s="19">
        <f>10598/1.12</f>
        <v>9462.5</v>
      </c>
      <c r="V11" s="12" t="s">
        <v>37</v>
      </c>
      <c r="W11" s="12"/>
      <c r="X11" s="12"/>
      <c r="Y11" s="10"/>
      <c r="Z11" s="10" t="s">
        <v>48</v>
      </c>
      <c r="AA11" s="11" t="s">
        <v>53</v>
      </c>
      <c r="AB11" s="10"/>
      <c r="AC11" s="10"/>
      <c r="AD11" s="10"/>
      <c r="AE11" s="10" t="s">
        <v>82</v>
      </c>
      <c r="AF11" s="10" t="s">
        <v>50</v>
      </c>
    </row>
    <row r="12" spans="1:32" ht="39.9" customHeight="1" x14ac:dyDescent="0.3">
      <c r="A12" s="6">
        <v>2019</v>
      </c>
      <c r="B12" s="6">
        <v>690</v>
      </c>
      <c r="C12" s="7" t="s">
        <v>41</v>
      </c>
      <c r="D12" s="7" t="s">
        <v>41</v>
      </c>
      <c r="E12" s="15" t="s">
        <v>43</v>
      </c>
      <c r="F12" s="16" t="s">
        <v>44</v>
      </c>
      <c r="G12" s="16" t="s">
        <v>44</v>
      </c>
      <c r="H12" s="16" t="s">
        <v>42</v>
      </c>
      <c r="I12" s="16" t="s">
        <v>41</v>
      </c>
      <c r="J12" s="16" t="s">
        <v>45</v>
      </c>
      <c r="K12" s="16" t="s">
        <v>42</v>
      </c>
      <c r="L12" s="6">
        <v>530301</v>
      </c>
      <c r="M12" s="16" t="s">
        <v>42</v>
      </c>
      <c r="N12" s="16" t="s">
        <v>41</v>
      </c>
      <c r="O12" s="17" t="s">
        <v>41</v>
      </c>
      <c r="P12" s="2">
        <v>661100011</v>
      </c>
      <c r="Q12" s="2" t="s">
        <v>36</v>
      </c>
      <c r="R12" s="18" t="s">
        <v>52</v>
      </c>
      <c r="S12" s="12">
        <v>1</v>
      </c>
      <c r="T12" s="12" t="s">
        <v>34</v>
      </c>
      <c r="U12" s="19">
        <f>8500/1.12</f>
        <v>7589.2857142857138</v>
      </c>
      <c r="V12" s="12" t="s">
        <v>37</v>
      </c>
      <c r="W12" s="12"/>
      <c r="X12" s="12"/>
      <c r="Y12" s="10"/>
      <c r="Z12" s="10" t="s">
        <v>48</v>
      </c>
      <c r="AA12" s="11" t="s">
        <v>53</v>
      </c>
      <c r="AB12" s="10"/>
      <c r="AC12" s="10"/>
      <c r="AD12" s="10"/>
      <c r="AE12" s="10" t="s">
        <v>82</v>
      </c>
      <c r="AF12" s="10" t="s">
        <v>50</v>
      </c>
    </row>
    <row r="13" spans="1:32" ht="39.9" customHeight="1" x14ac:dyDescent="0.3">
      <c r="A13" s="6">
        <v>2019</v>
      </c>
      <c r="B13" s="6">
        <v>690</v>
      </c>
      <c r="C13" s="7" t="s">
        <v>41</v>
      </c>
      <c r="D13" s="7" t="s">
        <v>41</v>
      </c>
      <c r="E13" s="15" t="s">
        <v>43</v>
      </c>
      <c r="F13" s="16" t="s">
        <v>44</v>
      </c>
      <c r="G13" s="16" t="s">
        <v>44</v>
      </c>
      <c r="H13" s="16" t="s">
        <v>42</v>
      </c>
      <c r="I13" s="16" t="s">
        <v>41</v>
      </c>
      <c r="J13" s="16" t="s">
        <v>45</v>
      </c>
      <c r="K13" s="16" t="s">
        <v>42</v>
      </c>
      <c r="L13" s="6">
        <v>530301</v>
      </c>
      <c r="M13" s="16" t="s">
        <v>42</v>
      </c>
      <c r="N13" s="16" t="s">
        <v>41</v>
      </c>
      <c r="O13" s="17" t="s">
        <v>41</v>
      </c>
      <c r="P13" s="2">
        <v>661100011</v>
      </c>
      <c r="Q13" s="2" t="s">
        <v>36</v>
      </c>
      <c r="R13" s="18" t="s">
        <v>69</v>
      </c>
      <c r="S13" s="12">
        <v>1</v>
      </c>
      <c r="T13" s="12" t="s">
        <v>34</v>
      </c>
      <c r="U13" s="19">
        <f>3000/1.12</f>
        <v>2678.5714285714284</v>
      </c>
      <c r="V13" s="12" t="s">
        <v>37</v>
      </c>
      <c r="W13" s="12"/>
      <c r="X13" s="12"/>
      <c r="Y13" s="10" t="s">
        <v>47</v>
      </c>
      <c r="Z13" s="10" t="s">
        <v>48</v>
      </c>
      <c r="AA13" s="10" t="s">
        <v>49</v>
      </c>
      <c r="AB13" s="10"/>
      <c r="AC13" s="10"/>
      <c r="AD13" s="10"/>
      <c r="AE13" s="10" t="s">
        <v>51</v>
      </c>
      <c r="AF13" s="10" t="s">
        <v>50</v>
      </c>
    </row>
    <row r="14" spans="1:32" ht="39.9" customHeight="1" x14ac:dyDescent="0.3">
      <c r="A14" s="6">
        <v>2019</v>
      </c>
      <c r="B14" s="6">
        <v>690</v>
      </c>
      <c r="C14" s="7" t="s">
        <v>41</v>
      </c>
      <c r="D14" s="7" t="s">
        <v>41</v>
      </c>
      <c r="E14" s="15" t="s">
        <v>43</v>
      </c>
      <c r="F14" s="16" t="s">
        <v>44</v>
      </c>
      <c r="G14" s="16" t="s">
        <v>44</v>
      </c>
      <c r="H14" s="16" t="s">
        <v>42</v>
      </c>
      <c r="I14" s="16" t="s">
        <v>41</v>
      </c>
      <c r="J14" s="16" t="s">
        <v>45</v>
      </c>
      <c r="K14" s="16" t="s">
        <v>42</v>
      </c>
      <c r="L14" s="9">
        <v>570201</v>
      </c>
      <c r="M14" s="16" t="s">
        <v>42</v>
      </c>
      <c r="N14" s="16" t="s">
        <v>41</v>
      </c>
      <c r="O14" s="17" t="s">
        <v>41</v>
      </c>
      <c r="P14" s="10">
        <v>713340011</v>
      </c>
      <c r="Q14" s="10" t="s">
        <v>36</v>
      </c>
      <c r="R14" s="18" t="s">
        <v>70</v>
      </c>
      <c r="S14" s="12">
        <v>1</v>
      </c>
      <c r="T14" s="12" t="s">
        <v>34</v>
      </c>
      <c r="U14" s="19">
        <f>12000/1.12</f>
        <v>10714.285714285714</v>
      </c>
      <c r="V14" s="12"/>
      <c r="W14" s="12"/>
      <c r="X14" s="12" t="s">
        <v>37</v>
      </c>
      <c r="Y14" s="10"/>
      <c r="Z14" s="10" t="s">
        <v>48</v>
      </c>
      <c r="AA14" s="11" t="s">
        <v>53</v>
      </c>
      <c r="AB14" s="10"/>
      <c r="AC14" s="10"/>
      <c r="AD14" s="10"/>
      <c r="AE14" s="10" t="s">
        <v>82</v>
      </c>
      <c r="AF14" s="10" t="s">
        <v>50</v>
      </c>
    </row>
    <row r="15" spans="1:32" ht="39.9" customHeight="1" x14ac:dyDescent="0.3">
      <c r="A15" s="9">
        <v>2019</v>
      </c>
      <c r="B15" s="9">
        <v>690</v>
      </c>
      <c r="C15" s="5" t="s">
        <v>41</v>
      </c>
      <c r="D15" s="5" t="s">
        <v>41</v>
      </c>
      <c r="E15" s="20" t="s">
        <v>74</v>
      </c>
      <c r="F15" s="21" t="s">
        <v>44</v>
      </c>
      <c r="G15" s="21" t="s">
        <v>44</v>
      </c>
      <c r="H15" s="20" t="s">
        <v>75</v>
      </c>
      <c r="I15" s="21" t="s">
        <v>41</v>
      </c>
      <c r="J15" s="21" t="s">
        <v>45</v>
      </c>
      <c r="K15" s="21" t="s">
        <v>45</v>
      </c>
      <c r="L15" s="9">
        <v>530807</v>
      </c>
      <c r="M15" s="21" t="s">
        <v>42</v>
      </c>
      <c r="N15" s="21" t="s">
        <v>41</v>
      </c>
      <c r="O15" s="22" t="s">
        <v>41</v>
      </c>
      <c r="P15" s="10">
        <v>324000018</v>
      </c>
      <c r="Q15" s="10" t="s">
        <v>36</v>
      </c>
      <c r="R15" s="18" t="s">
        <v>72</v>
      </c>
      <c r="S15" s="12">
        <v>1</v>
      </c>
      <c r="T15" s="12" t="s">
        <v>34</v>
      </c>
      <c r="U15" s="19">
        <f>200/1.12</f>
        <v>178.57142857142856</v>
      </c>
      <c r="V15" s="12" t="s">
        <v>37</v>
      </c>
      <c r="W15" s="12"/>
      <c r="X15" s="12"/>
      <c r="Y15" s="10" t="s">
        <v>47</v>
      </c>
      <c r="Z15" s="10" t="s">
        <v>48</v>
      </c>
      <c r="AA15" s="10" t="s">
        <v>83</v>
      </c>
      <c r="AB15" s="10"/>
      <c r="AC15" s="10"/>
      <c r="AD15" s="10"/>
      <c r="AE15" s="10" t="s">
        <v>51</v>
      </c>
      <c r="AF15" s="10" t="s">
        <v>50</v>
      </c>
    </row>
    <row r="16" spans="1:32" ht="39.9" customHeight="1" x14ac:dyDescent="0.3">
      <c r="A16" s="9">
        <v>2019</v>
      </c>
      <c r="B16" s="9">
        <v>690</v>
      </c>
      <c r="C16" s="5" t="s">
        <v>41</v>
      </c>
      <c r="D16" s="5" t="s">
        <v>41</v>
      </c>
      <c r="E16" s="20" t="s">
        <v>74</v>
      </c>
      <c r="F16" s="21" t="s">
        <v>44</v>
      </c>
      <c r="G16" s="21" t="s">
        <v>44</v>
      </c>
      <c r="H16" s="20" t="s">
        <v>75</v>
      </c>
      <c r="I16" s="21" t="s">
        <v>41</v>
      </c>
      <c r="J16" s="21" t="s">
        <v>45</v>
      </c>
      <c r="K16" s="21" t="s">
        <v>45</v>
      </c>
      <c r="L16" s="9">
        <v>530105</v>
      </c>
      <c r="M16" s="21" t="s">
        <v>42</v>
      </c>
      <c r="N16" s="21" t="s">
        <v>41</v>
      </c>
      <c r="O16" s="22" t="s">
        <v>41</v>
      </c>
      <c r="P16" s="10">
        <v>951100014</v>
      </c>
      <c r="Q16" s="10" t="s">
        <v>36</v>
      </c>
      <c r="R16" s="18" t="s">
        <v>73</v>
      </c>
      <c r="S16" s="12">
        <v>1</v>
      </c>
      <c r="T16" s="12" t="s">
        <v>34</v>
      </c>
      <c r="U16" s="19">
        <f>4614.4/1.12</f>
        <v>4119.9999999999991</v>
      </c>
      <c r="V16" s="12" t="s">
        <v>37</v>
      </c>
      <c r="W16" s="12"/>
      <c r="X16" s="12"/>
      <c r="Y16" s="10" t="s">
        <v>47</v>
      </c>
      <c r="Z16" s="10" t="s">
        <v>48</v>
      </c>
      <c r="AA16" s="10" t="s">
        <v>83</v>
      </c>
      <c r="AB16" s="10"/>
      <c r="AC16" s="10"/>
      <c r="AD16" s="10"/>
      <c r="AE16" s="10" t="s">
        <v>51</v>
      </c>
      <c r="AF16" s="10" t="s">
        <v>50</v>
      </c>
    </row>
    <row r="17" spans="1:32" ht="39.9" customHeight="1" x14ac:dyDescent="0.3">
      <c r="A17" s="9">
        <v>2019</v>
      </c>
      <c r="B17" s="9">
        <v>690</v>
      </c>
      <c r="C17" s="5" t="s">
        <v>41</v>
      </c>
      <c r="D17" s="5" t="s">
        <v>41</v>
      </c>
      <c r="E17" s="20" t="s">
        <v>74</v>
      </c>
      <c r="F17" s="21" t="s">
        <v>44</v>
      </c>
      <c r="G17" s="21" t="s">
        <v>44</v>
      </c>
      <c r="H17" s="20" t="s">
        <v>75</v>
      </c>
      <c r="I17" s="21" t="s">
        <v>41</v>
      </c>
      <c r="J17" s="21" t="s">
        <v>45</v>
      </c>
      <c r="K17" s="21" t="s">
        <v>42</v>
      </c>
      <c r="L17" s="9">
        <v>530807</v>
      </c>
      <c r="M17" s="21" t="s">
        <v>42</v>
      </c>
      <c r="N17" s="21" t="s">
        <v>41</v>
      </c>
      <c r="O17" s="22" t="s">
        <v>41</v>
      </c>
      <c r="P17" s="10">
        <v>325300019</v>
      </c>
      <c r="Q17" s="10" t="s">
        <v>35</v>
      </c>
      <c r="R17" s="18" t="s">
        <v>64</v>
      </c>
      <c r="S17" s="12">
        <v>1</v>
      </c>
      <c r="T17" s="12" t="s">
        <v>34</v>
      </c>
      <c r="U17" s="19">
        <f>6100/1.12</f>
        <v>5446.4285714285706</v>
      </c>
      <c r="V17" s="12" t="s">
        <v>37</v>
      </c>
      <c r="W17" s="12"/>
      <c r="X17" s="12"/>
      <c r="Y17" s="10" t="s">
        <v>47</v>
      </c>
      <c r="Z17" s="10" t="s">
        <v>48</v>
      </c>
      <c r="AA17" s="10" t="s">
        <v>83</v>
      </c>
      <c r="AB17" s="10"/>
      <c r="AC17" s="10"/>
      <c r="AD17" s="10"/>
      <c r="AE17" s="10" t="s">
        <v>51</v>
      </c>
      <c r="AF17" s="10" t="s">
        <v>50</v>
      </c>
    </row>
    <row r="18" spans="1:32" ht="39.9" customHeight="1" x14ac:dyDescent="0.3">
      <c r="A18" s="9">
        <v>2019</v>
      </c>
      <c r="B18" s="9">
        <v>690</v>
      </c>
      <c r="C18" s="5" t="s">
        <v>41</v>
      </c>
      <c r="D18" s="5" t="s">
        <v>41</v>
      </c>
      <c r="E18" s="20" t="s">
        <v>74</v>
      </c>
      <c r="F18" s="21" t="s">
        <v>44</v>
      </c>
      <c r="G18" s="21" t="s">
        <v>44</v>
      </c>
      <c r="H18" s="20" t="s">
        <v>75</v>
      </c>
      <c r="I18" s="21" t="s">
        <v>41</v>
      </c>
      <c r="J18" s="21" t="s">
        <v>45</v>
      </c>
      <c r="K18" s="21" t="s">
        <v>42</v>
      </c>
      <c r="L18" s="9">
        <v>530204</v>
      </c>
      <c r="M18" s="21" t="s">
        <v>42</v>
      </c>
      <c r="N18" s="21" t="s">
        <v>41</v>
      </c>
      <c r="O18" s="22" t="s">
        <v>41</v>
      </c>
      <c r="P18" s="10">
        <v>891220022</v>
      </c>
      <c r="Q18" s="10" t="s">
        <v>35</v>
      </c>
      <c r="R18" s="18" t="s">
        <v>65</v>
      </c>
      <c r="S18" s="12">
        <v>1</v>
      </c>
      <c r="T18" s="12" t="s">
        <v>34</v>
      </c>
      <c r="U18" s="19">
        <f>3360/1.12</f>
        <v>2999.9999999999995</v>
      </c>
      <c r="V18" s="12"/>
      <c r="W18" s="12" t="s">
        <v>37</v>
      </c>
      <c r="X18" s="12"/>
      <c r="Y18" s="10" t="s">
        <v>47</v>
      </c>
      <c r="Z18" s="10" t="s">
        <v>48</v>
      </c>
      <c r="AA18" s="10" t="s">
        <v>83</v>
      </c>
      <c r="AB18" s="10"/>
      <c r="AC18" s="10"/>
      <c r="AD18" s="10"/>
      <c r="AE18" s="10" t="s">
        <v>51</v>
      </c>
      <c r="AF18" s="10" t="s">
        <v>50</v>
      </c>
    </row>
    <row r="19" spans="1:32" ht="39.9" customHeight="1" x14ac:dyDescent="0.3">
      <c r="A19" s="9">
        <v>2019</v>
      </c>
      <c r="B19" s="9">
        <v>690</v>
      </c>
      <c r="C19" s="5" t="s">
        <v>41</v>
      </c>
      <c r="D19" s="5" t="s">
        <v>41</v>
      </c>
      <c r="E19" s="20" t="s">
        <v>74</v>
      </c>
      <c r="F19" s="21" t="s">
        <v>44</v>
      </c>
      <c r="G19" s="21" t="s">
        <v>44</v>
      </c>
      <c r="H19" s="20" t="s">
        <v>75</v>
      </c>
      <c r="I19" s="21" t="s">
        <v>41</v>
      </c>
      <c r="J19" s="21" t="s">
        <v>45</v>
      </c>
      <c r="K19" s="21" t="s">
        <v>42</v>
      </c>
      <c r="L19" s="9">
        <v>530204</v>
      </c>
      <c r="M19" s="21" t="s">
        <v>42</v>
      </c>
      <c r="N19" s="21" t="s">
        <v>41</v>
      </c>
      <c r="O19" s="22" t="s">
        <v>41</v>
      </c>
      <c r="P19" s="10">
        <v>838200112</v>
      </c>
      <c r="Q19" s="10" t="s">
        <v>36</v>
      </c>
      <c r="R19" s="10" t="s">
        <v>54</v>
      </c>
      <c r="S19" s="12">
        <v>1</v>
      </c>
      <c r="T19" s="12" t="s">
        <v>34</v>
      </c>
      <c r="U19" s="19">
        <f>1937.8/1.12</f>
        <v>1730.1785714285713</v>
      </c>
      <c r="V19" s="12" t="s">
        <v>37</v>
      </c>
      <c r="W19" s="12"/>
      <c r="X19" s="12"/>
      <c r="Y19" s="10" t="s">
        <v>47</v>
      </c>
      <c r="Z19" s="10" t="s">
        <v>48</v>
      </c>
      <c r="AA19" s="10" t="s">
        <v>83</v>
      </c>
      <c r="AB19" s="10"/>
      <c r="AC19" s="10"/>
      <c r="AD19" s="10"/>
      <c r="AE19" s="10" t="s">
        <v>51</v>
      </c>
      <c r="AF19" s="10" t="s">
        <v>50</v>
      </c>
    </row>
    <row r="20" spans="1:32" ht="39.9" customHeight="1" x14ac:dyDescent="0.3">
      <c r="A20" s="9">
        <v>2019</v>
      </c>
      <c r="B20" s="9">
        <v>690</v>
      </c>
      <c r="C20" s="5" t="s">
        <v>77</v>
      </c>
      <c r="D20" s="5" t="s">
        <v>77</v>
      </c>
      <c r="E20" s="20" t="s">
        <v>74</v>
      </c>
      <c r="F20" s="21" t="s">
        <v>43</v>
      </c>
      <c r="G20" s="21" t="s">
        <v>43</v>
      </c>
      <c r="H20" s="20" t="s">
        <v>75</v>
      </c>
      <c r="I20" s="21" t="s">
        <v>41</v>
      </c>
      <c r="J20" s="21" t="s">
        <v>45</v>
      </c>
      <c r="K20" s="21" t="s">
        <v>42</v>
      </c>
      <c r="L20" s="9">
        <v>530105</v>
      </c>
      <c r="M20" s="21" t="s">
        <v>42</v>
      </c>
      <c r="N20" s="21" t="s">
        <v>41</v>
      </c>
      <c r="O20" s="22" t="s">
        <v>41</v>
      </c>
      <c r="P20" s="10">
        <v>951100014</v>
      </c>
      <c r="Q20" s="10" t="s">
        <v>36</v>
      </c>
      <c r="R20" s="10" t="s">
        <v>76</v>
      </c>
      <c r="S20" s="12">
        <v>1</v>
      </c>
      <c r="T20" s="12" t="s">
        <v>34</v>
      </c>
      <c r="U20" s="19">
        <f>6000/1.12</f>
        <v>5357.1428571428569</v>
      </c>
      <c r="V20" s="12"/>
      <c r="W20" s="12" t="s">
        <v>37</v>
      </c>
      <c r="X20" s="12"/>
      <c r="Y20" s="10" t="s">
        <v>47</v>
      </c>
      <c r="Z20" s="10" t="s">
        <v>48</v>
      </c>
      <c r="AA20" s="10" t="s">
        <v>83</v>
      </c>
      <c r="AB20" s="10"/>
      <c r="AC20" s="10"/>
      <c r="AD20" s="10"/>
      <c r="AE20" s="10" t="s">
        <v>51</v>
      </c>
      <c r="AF20" s="10" t="s">
        <v>50</v>
      </c>
    </row>
    <row r="21" spans="1:32" ht="39.9" customHeight="1" x14ac:dyDescent="0.3">
      <c r="A21" s="9">
        <v>2019</v>
      </c>
      <c r="B21" s="9">
        <v>690</v>
      </c>
      <c r="C21" s="5" t="s">
        <v>41</v>
      </c>
      <c r="D21" s="5" t="s">
        <v>41</v>
      </c>
      <c r="E21" s="20" t="s">
        <v>74</v>
      </c>
      <c r="F21" s="21" t="s">
        <v>44</v>
      </c>
      <c r="G21" s="21" t="s">
        <v>44</v>
      </c>
      <c r="H21" s="20" t="s">
        <v>75</v>
      </c>
      <c r="I21" s="21" t="s">
        <v>41</v>
      </c>
      <c r="J21" s="21" t="s">
        <v>45</v>
      </c>
      <c r="K21" s="21" t="s">
        <v>42</v>
      </c>
      <c r="L21" s="9">
        <v>530702</v>
      </c>
      <c r="M21" s="21" t="s">
        <v>42</v>
      </c>
      <c r="N21" s="21" t="s">
        <v>41</v>
      </c>
      <c r="O21" s="22" t="s">
        <v>41</v>
      </c>
      <c r="P21" s="10">
        <v>512900021</v>
      </c>
      <c r="Q21" s="10" t="s">
        <v>35</v>
      </c>
      <c r="R21" s="11" t="s">
        <v>55</v>
      </c>
      <c r="S21" s="12">
        <v>1</v>
      </c>
      <c r="T21" s="12" t="s">
        <v>34</v>
      </c>
      <c r="U21" s="19">
        <f>2000/1.12</f>
        <v>1785.7142857142856</v>
      </c>
      <c r="V21" s="12" t="s">
        <v>37</v>
      </c>
      <c r="W21" s="12"/>
      <c r="X21" s="12"/>
      <c r="Y21" s="10" t="s">
        <v>47</v>
      </c>
      <c r="Z21" s="10" t="s">
        <v>48</v>
      </c>
      <c r="AA21" s="10" t="s">
        <v>49</v>
      </c>
      <c r="AB21" s="10"/>
      <c r="AC21" s="10"/>
      <c r="AD21" s="10"/>
      <c r="AE21" s="10" t="s">
        <v>51</v>
      </c>
      <c r="AF21" s="10" t="s">
        <v>50</v>
      </c>
    </row>
    <row r="22" spans="1:32" ht="39.9" customHeight="1" x14ac:dyDescent="0.3">
      <c r="A22" s="9">
        <v>2019</v>
      </c>
      <c r="B22" s="9">
        <v>690</v>
      </c>
      <c r="C22" s="5" t="s">
        <v>41</v>
      </c>
      <c r="D22" s="5" t="s">
        <v>41</v>
      </c>
      <c r="E22" s="20" t="s">
        <v>74</v>
      </c>
      <c r="F22" s="21" t="s">
        <v>44</v>
      </c>
      <c r="G22" s="21" t="s">
        <v>44</v>
      </c>
      <c r="H22" s="21" t="s">
        <v>42</v>
      </c>
      <c r="I22" s="21" t="s">
        <v>41</v>
      </c>
      <c r="J22" s="21" t="s">
        <v>45</v>
      </c>
      <c r="K22" s="21" t="s">
        <v>42</v>
      </c>
      <c r="L22" s="9">
        <v>530702</v>
      </c>
      <c r="M22" s="21" t="s">
        <v>42</v>
      </c>
      <c r="N22" s="21" t="s">
        <v>41</v>
      </c>
      <c r="O22" s="22" t="s">
        <v>41</v>
      </c>
      <c r="P22" s="10">
        <v>512900021</v>
      </c>
      <c r="Q22" s="10" t="s">
        <v>36</v>
      </c>
      <c r="R22" s="11" t="s">
        <v>56</v>
      </c>
      <c r="S22" s="12">
        <v>1</v>
      </c>
      <c r="T22" s="12" t="s">
        <v>34</v>
      </c>
      <c r="U22" s="23">
        <v>1512</v>
      </c>
      <c r="V22" s="12" t="s">
        <v>37</v>
      </c>
      <c r="W22" s="12"/>
      <c r="X22" s="12"/>
      <c r="Y22" s="10" t="s">
        <v>47</v>
      </c>
      <c r="Z22" s="10" t="s">
        <v>48</v>
      </c>
      <c r="AA22" s="10" t="s">
        <v>49</v>
      </c>
      <c r="AB22" s="10"/>
      <c r="AC22" s="10"/>
      <c r="AD22" s="10"/>
      <c r="AE22" s="10" t="s">
        <v>51</v>
      </c>
      <c r="AF22" s="10" t="s">
        <v>50</v>
      </c>
    </row>
    <row r="23" spans="1:32" ht="39.9" customHeight="1" x14ac:dyDescent="0.3">
      <c r="A23" s="9">
        <v>2019</v>
      </c>
      <c r="B23" s="9">
        <v>690</v>
      </c>
      <c r="C23" s="5" t="s">
        <v>41</v>
      </c>
      <c r="D23" s="5" t="s">
        <v>41</v>
      </c>
      <c r="E23" s="20" t="s">
        <v>43</v>
      </c>
      <c r="F23" s="21" t="s">
        <v>44</v>
      </c>
      <c r="G23" s="21" t="s">
        <v>44</v>
      </c>
      <c r="H23" s="21" t="s">
        <v>42</v>
      </c>
      <c r="I23" s="21" t="s">
        <v>41</v>
      </c>
      <c r="J23" s="21" t="s">
        <v>45</v>
      </c>
      <c r="K23" s="21" t="s">
        <v>42</v>
      </c>
      <c r="L23" s="9">
        <v>570206</v>
      </c>
      <c r="M23" s="21" t="s">
        <v>42</v>
      </c>
      <c r="N23" s="21" t="s">
        <v>41</v>
      </c>
      <c r="O23" s="22" t="s">
        <v>41</v>
      </c>
      <c r="P23" s="10">
        <v>911190021</v>
      </c>
      <c r="Q23" s="10" t="s">
        <v>36</v>
      </c>
      <c r="R23" s="18" t="s">
        <v>84</v>
      </c>
      <c r="S23" s="12">
        <v>1</v>
      </c>
      <c r="T23" s="12" t="s">
        <v>34</v>
      </c>
      <c r="U23" s="19">
        <f>222.47/1.12</f>
        <v>198.63392857142856</v>
      </c>
      <c r="V23" s="12"/>
      <c r="W23" s="12" t="s">
        <v>37</v>
      </c>
      <c r="X23" s="12"/>
      <c r="Y23" s="10" t="s">
        <v>47</v>
      </c>
      <c r="Z23" s="10" t="s">
        <v>48</v>
      </c>
      <c r="AA23" s="10" t="s">
        <v>49</v>
      </c>
      <c r="AB23" s="10"/>
      <c r="AC23" s="10"/>
      <c r="AD23" s="10"/>
      <c r="AE23" s="10" t="s">
        <v>51</v>
      </c>
      <c r="AF23" s="10" t="s">
        <v>50</v>
      </c>
    </row>
    <row r="24" spans="1:32" ht="39.9" customHeight="1" x14ac:dyDescent="0.3">
      <c r="A24" s="9">
        <v>2019</v>
      </c>
      <c r="B24" s="9">
        <v>690</v>
      </c>
      <c r="C24" s="5" t="s">
        <v>41</v>
      </c>
      <c r="D24" s="5" t="s">
        <v>41</v>
      </c>
      <c r="E24" s="20" t="s">
        <v>43</v>
      </c>
      <c r="F24" s="21" t="s">
        <v>44</v>
      </c>
      <c r="G24" s="21" t="s">
        <v>44</v>
      </c>
      <c r="H24" s="21" t="s">
        <v>42</v>
      </c>
      <c r="I24" s="21" t="s">
        <v>41</v>
      </c>
      <c r="J24" s="21" t="s">
        <v>45</v>
      </c>
      <c r="K24" s="21" t="s">
        <v>42</v>
      </c>
      <c r="L24" s="21" t="s">
        <v>80</v>
      </c>
      <c r="M24" s="21" t="s">
        <v>42</v>
      </c>
      <c r="N24" s="21" t="s">
        <v>41</v>
      </c>
      <c r="O24" s="22" t="s">
        <v>41</v>
      </c>
      <c r="P24" s="10">
        <v>871300011</v>
      </c>
      <c r="Q24" s="10" t="s">
        <v>36</v>
      </c>
      <c r="R24" s="18" t="s">
        <v>57</v>
      </c>
      <c r="S24" s="12">
        <v>1</v>
      </c>
      <c r="T24" s="12" t="s">
        <v>34</v>
      </c>
      <c r="U24" s="24">
        <v>150</v>
      </c>
      <c r="V24" s="12"/>
      <c r="W24" s="12"/>
      <c r="X24" s="12" t="s">
        <v>37</v>
      </c>
      <c r="Y24" s="10" t="s">
        <v>47</v>
      </c>
      <c r="Z24" s="10" t="s">
        <v>48</v>
      </c>
      <c r="AA24" s="10" t="s">
        <v>49</v>
      </c>
      <c r="AB24" s="10"/>
      <c r="AC24" s="10"/>
      <c r="AD24" s="10"/>
      <c r="AE24" s="10" t="s">
        <v>51</v>
      </c>
      <c r="AF24" s="10" t="s">
        <v>50</v>
      </c>
    </row>
    <row r="25" spans="1:32" ht="39.9" customHeight="1" x14ac:dyDescent="0.3">
      <c r="A25" s="9">
        <v>2019</v>
      </c>
      <c r="B25" s="9">
        <v>690</v>
      </c>
      <c r="C25" s="5" t="s">
        <v>41</v>
      </c>
      <c r="D25" s="5" t="s">
        <v>41</v>
      </c>
      <c r="E25" s="20" t="s">
        <v>43</v>
      </c>
      <c r="F25" s="21" t="s">
        <v>44</v>
      </c>
      <c r="G25" s="21" t="s">
        <v>44</v>
      </c>
      <c r="H25" s="21" t="s">
        <v>42</v>
      </c>
      <c r="I25" s="21" t="s">
        <v>41</v>
      </c>
      <c r="J25" s="21" t="s">
        <v>45</v>
      </c>
      <c r="K25" s="21" t="s">
        <v>42</v>
      </c>
      <c r="L25" s="21" t="s">
        <v>81</v>
      </c>
      <c r="M25" s="21" t="s">
        <v>42</v>
      </c>
      <c r="N25" s="21" t="s">
        <v>41</v>
      </c>
      <c r="O25" s="22" t="s">
        <v>41</v>
      </c>
      <c r="P25" s="10">
        <v>871300011</v>
      </c>
      <c r="Q25" s="10" t="s">
        <v>36</v>
      </c>
      <c r="R25" s="18" t="s">
        <v>58</v>
      </c>
      <c r="S25" s="12">
        <v>1</v>
      </c>
      <c r="T25" s="12" t="s">
        <v>34</v>
      </c>
      <c r="U25" s="24">
        <f>302.4/1.12</f>
        <v>269.99999999999994</v>
      </c>
      <c r="V25" s="12"/>
      <c r="W25" s="12"/>
      <c r="X25" s="12" t="s">
        <v>37</v>
      </c>
      <c r="Y25" s="10" t="s">
        <v>47</v>
      </c>
      <c r="Z25" s="10" t="s">
        <v>48</v>
      </c>
      <c r="AA25" s="10" t="s">
        <v>49</v>
      </c>
      <c r="AB25" s="10"/>
      <c r="AC25" s="10"/>
      <c r="AD25" s="10"/>
      <c r="AE25" s="10" t="s">
        <v>51</v>
      </c>
      <c r="AF25" s="10" t="s">
        <v>50</v>
      </c>
    </row>
    <row r="26" spans="1:32" ht="39.9" customHeight="1" x14ac:dyDescent="0.3">
      <c r="A26" s="9">
        <v>2019</v>
      </c>
      <c r="B26" s="9">
        <v>690</v>
      </c>
      <c r="C26" s="5" t="s">
        <v>41</v>
      </c>
      <c r="D26" s="5" t="s">
        <v>41</v>
      </c>
      <c r="E26" s="20" t="s">
        <v>43</v>
      </c>
      <c r="F26" s="21" t="s">
        <v>44</v>
      </c>
      <c r="G26" s="21" t="s">
        <v>44</v>
      </c>
      <c r="H26" s="21" t="s">
        <v>42</v>
      </c>
      <c r="I26" s="21" t="s">
        <v>41</v>
      </c>
      <c r="J26" s="21" t="s">
        <v>45</v>
      </c>
      <c r="K26" s="21" t="s">
        <v>42</v>
      </c>
      <c r="L26" s="21" t="s">
        <v>80</v>
      </c>
      <c r="M26" s="21" t="s">
        <v>42</v>
      </c>
      <c r="N26" s="21" t="s">
        <v>41</v>
      </c>
      <c r="O26" s="22" t="s">
        <v>41</v>
      </c>
      <c r="P26" s="10">
        <v>871300011</v>
      </c>
      <c r="Q26" s="10" t="s">
        <v>36</v>
      </c>
      <c r="R26" s="18" t="s">
        <v>59</v>
      </c>
      <c r="S26" s="12">
        <v>1</v>
      </c>
      <c r="T26" s="12" t="s">
        <v>34</v>
      </c>
      <c r="U26" s="24">
        <f>369.6/1.12</f>
        <v>330</v>
      </c>
      <c r="V26" s="12"/>
      <c r="W26" s="12"/>
      <c r="X26" s="12" t="s">
        <v>37</v>
      </c>
      <c r="Y26" s="10" t="s">
        <v>47</v>
      </c>
      <c r="Z26" s="10" t="s">
        <v>48</v>
      </c>
      <c r="AA26" s="10" t="s">
        <v>49</v>
      </c>
      <c r="AB26" s="10"/>
      <c r="AC26" s="10"/>
      <c r="AD26" s="10"/>
      <c r="AE26" s="10" t="s">
        <v>51</v>
      </c>
      <c r="AF26" s="10" t="s">
        <v>50</v>
      </c>
    </row>
    <row r="27" spans="1:32" ht="39.9" customHeight="1" x14ac:dyDescent="0.3">
      <c r="A27" s="9">
        <v>2019</v>
      </c>
      <c r="B27" s="9">
        <v>690</v>
      </c>
      <c r="C27" s="5" t="s">
        <v>41</v>
      </c>
      <c r="D27" s="5" t="s">
        <v>41</v>
      </c>
      <c r="E27" s="20" t="s">
        <v>43</v>
      </c>
      <c r="F27" s="21" t="s">
        <v>44</v>
      </c>
      <c r="G27" s="21" t="s">
        <v>44</v>
      </c>
      <c r="H27" s="21" t="s">
        <v>42</v>
      </c>
      <c r="I27" s="21" t="s">
        <v>41</v>
      </c>
      <c r="J27" s="21" t="s">
        <v>45</v>
      </c>
      <c r="K27" s="21" t="s">
        <v>42</v>
      </c>
      <c r="L27" s="21" t="s">
        <v>81</v>
      </c>
      <c r="M27" s="21" t="s">
        <v>42</v>
      </c>
      <c r="N27" s="21" t="s">
        <v>41</v>
      </c>
      <c r="O27" s="22" t="s">
        <v>41</v>
      </c>
      <c r="P27" s="10">
        <v>871300011</v>
      </c>
      <c r="Q27" s="10" t="s">
        <v>36</v>
      </c>
      <c r="R27" s="18" t="s">
        <v>60</v>
      </c>
      <c r="S27" s="12">
        <v>1</v>
      </c>
      <c r="T27" s="12" t="s">
        <v>34</v>
      </c>
      <c r="U27" s="24">
        <f>350/1.12</f>
        <v>312.49999999999994</v>
      </c>
      <c r="V27" s="12"/>
      <c r="W27" s="12" t="s">
        <v>37</v>
      </c>
      <c r="X27" s="12"/>
      <c r="Y27" s="10" t="s">
        <v>47</v>
      </c>
      <c r="Z27" s="10" t="s">
        <v>48</v>
      </c>
      <c r="AA27" s="10" t="s">
        <v>49</v>
      </c>
      <c r="AB27" s="10"/>
      <c r="AC27" s="10"/>
      <c r="AD27" s="10"/>
      <c r="AE27" s="10" t="s">
        <v>51</v>
      </c>
      <c r="AF27" s="10" t="s">
        <v>50</v>
      </c>
    </row>
    <row r="28" spans="1:32" ht="39.9" customHeight="1" x14ac:dyDescent="0.3">
      <c r="A28" s="9">
        <v>2019</v>
      </c>
      <c r="B28" s="9">
        <v>690</v>
      </c>
      <c r="C28" s="5" t="s">
        <v>41</v>
      </c>
      <c r="D28" s="5" t="s">
        <v>41</v>
      </c>
      <c r="E28" s="20" t="s">
        <v>43</v>
      </c>
      <c r="F28" s="21" t="s">
        <v>44</v>
      </c>
      <c r="G28" s="21" t="s">
        <v>44</v>
      </c>
      <c r="H28" s="21" t="s">
        <v>42</v>
      </c>
      <c r="I28" s="21" t="s">
        <v>41</v>
      </c>
      <c r="J28" s="21" t="s">
        <v>45</v>
      </c>
      <c r="K28" s="21" t="s">
        <v>42</v>
      </c>
      <c r="L28" s="6">
        <v>530204</v>
      </c>
      <c r="M28" s="21" t="s">
        <v>42</v>
      </c>
      <c r="N28" s="21" t="s">
        <v>41</v>
      </c>
      <c r="O28" s="22" t="s">
        <v>41</v>
      </c>
      <c r="P28" s="2">
        <v>859900021</v>
      </c>
      <c r="Q28" s="2" t="s">
        <v>36</v>
      </c>
      <c r="R28" s="18" t="s">
        <v>71</v>
      </c>
      <c r="S28" s="12">
        <v>1</v>
      </c>
      <c r="T28" s="12" t="s">
        <v>34</v>
      </c>
      <c r="U28" s="19">
        <v>7100</v>
      </c>
      <c r="V28" s="12" t="s">
        <v>37</v>
      </c>
      <c r="W28" s="12"/>
      <c r="X28" s="12"/>
      <c r="Y28" s="10" t="s">
        <v>47</v>
      </c>
      <c r="Z28" s="10" t="s">
        <v>48</v>
      </c>
      <c r="AA28" s="10" t="s">
        <v>49</v>
      </c>
      <c r="AB28" s="10"/>
      <c r="AC28" s="10"/>
      <c r="AD28" s="10"/>
      <c r="AE28" s="10" t="s">
        <v>51</v>
      </c>
      <c r="AF28" s="10" t="s">
        <v>50</v>
      </c>
    </row>
    <row r="29" spans="1:32" ht="48" customHeight="1" x14ac:dyDescent="0.3">
      <c r="A29" s="13">
        <v>2019</v>
      </c>
      <c r="B29" s="13">
        <v>690</v>
      </c>
      <c r="C29" s="14" t="s">
        <v>41</v>
      </c>
      <c r="D29" s="14" t="s">
        <v>41</v>
      </c>
      <c r="E29" s="25" t="s">
        <v>43</v>
      </c>
      <c r="F29" s="26" t="s">
        <v>44</v>
      </c>
      <c r="G29" s="26" t="s">
        <v>44</v>
      </c>
      <c r="H29" s="26" t="s">
        <v>42</v>
      </c>
      <c r="I29" s="26" t="s">
        <v>41</v>
      </c>
      <c r="J29" s="26" t="s">
        <v>45</v>
      </c>
      <c r="K29" s="26" t="s">
        <v>42</v>
      </c>
      <c r="L29" s="13">
        <v>530105</v>
      </c>
      <c r="M29" s="26" t="s">
        <v>42</v>
      </c>
      <c r="N29" s="26" t="s">
        <v>41</v>
      </c>
      <c r="O29" s="27" t="s">
        <v>41</v>
      </c>
      <c r="P29" s="10">
        <v>842200012</v>
      </c>
      <c r="Q29" s="10" t="s">
        <v>36</v>
      </c>
      <c r="R29" s="18" t="s">
        <v>86</v>
      </c>
      <c r="S29" s="12">
        <v>1</v>
      </c>
      <c r="T29" s="12" t="s">
        <v>34</v>
      </c>
      <c r="U29" s="19">
        <f>4300/1.12</f>
        <v>3839.2857142857138</v>
      </c>
      <c r="V29" s="12" t="s">
        <v>37</v>
      </c>
      <c r="W29" s="12"/>
      <c r="X29" s="12"/>
      <c r="Y29" s="10" t="s">
        <v>47</v>
      </c>
      <c r="Z29" s="10" t="s">
        <v>48</v>
      </c>
      <c r="AA29" s="10" t="s">
        <v>49</v>
      </c>
      <c r="AB29" s="10"/>
      <c r="AC29" s="10"/>
      <c r="AD29" s="10"/>
      <c r="AE29" s="10" t="s">
        <v>51</v>
      </c>
      <c r="AF29" s="10" t="s">
        <v>87</v>
      </c>
    </row>
    <row r="30" spans="1:32" ht="39.9" customHeight="1" x14ac:dyDescent="0.3">
      <c r="A30" s="9">
        <v>2019</v>
      </c>
      <c r="B30" s="9">
        <v>690</v>
      </c>
      <c r="C30" s="5" t="s">
        <v>41</v>
      </c>
      <c r="D30" s="5" t="s">
        <v>41</v>
      </c>
      <c r="E30" s="20" t="s">
        <v>43</v>
      </c>
      <c r="F30" s="21" t="s">
        <v>44</v>
      </c>
      <c r="G30" s="21" t="s">
        <v>44</v>
      </c>
      <c r="H30" s="21" t="s">
        <v>42</v>
      </c>
      <c r="I30" s="21" t="s">
        <v>41</v>
      </c>
      <c r="J30" s="21" t="s">
        <v>45</v>
      </c>
      <c r="K30" s="21" t="s">
        <v>42</v>
      </c>
      <c r="L30" s="9">
        <v>530105</v>
      </c>
      <c r="M30" s="21" t="s">
        <v>42</v>
      </c>
      <c r="N30" s="21" t="s">
        <v>41</v>
      </c>
      <c r="O30" s="22" t="s">
        <v>41</v>
      </c>
      <c r="P30" s="10">
        <v>842200012</v>
      </c>
      <c r="Q30" s="10" t="s">
        <v>36</v>
      </c>
      <c r="R30" s="18" t="s">
        <v>93</v>
      </c>
      <c r="S30" s="12">
        <v>1</v>
      </c>
      <c r="T30" s="12" t="s">
        <v>34</v>
      </c>
      <c r="U30" s="19">
        <v>142589.29</v>
      </c>
      <c r="V30" s="12" t="s">
        <v>37</v>
      </c>
      <c r="W30" s="12"/>
      <c r="X30" s="12"/>
      <c r="Y30" s="10"/>
      <c r="Z30" s="10" t="s">
        <v>48</v>
      </c>
      <c r="AA30" s="11" t="s">
        <v>53</v>
      </c>
      <c r="AB30" s="10"/>
      <c r="AC30" s="10"/>
      <c r="AD30" s="10"/>
      <c r="AE30" s="10" t="s">
        <v>82</v>
      </c>
      <c r="AF30" s="10" t="s">
        <v>50</v>
      </c>
    </row>
    <row r="31" spans="1:32" ht="39.9" customHeight="1" x14ac:dyDescent="0.3">
      <c r="A31" s="14">
        <v>2019</v>
      </c>
      <c r="B31" s="14">
        <v>690</v>
      </c>
      <c r="C31" s="25" t="s">
        <v>41</v>
      </c>
      <c r="D31" s="5" t="s">
        <v>41</v>
      </c>
      <c r="E31" s="20" t="s">
        <v>43</v>
      </c>
      <c r="F31" s="21" t="s">
        <v>44</v>
      </c>
      <c r="G31" s="21" t="s">
        <v>44</v>
      </c>
      <c r="H31" s="21" t="s">
        <v>42</v>
      </c>
      <c r="I31" s="21" t="s">
        <v>41</v>
      </c>
      <c r="J31" s="21" t="s">
        <v>45</v>
      </c>
      <c r="K31" s="21" t="s">
        <v>42</v>
      </c>
      <c r="L31" s="9">
        <v>530704</v>
      </c>
      <c r="M31" s="21" t="s">
        <v>42</v>
      </c>
      <c r="N31" s="21" t="s">
        <v>41</v>
      </c>
      <c r="O31" s="22" t="s">
        <v>41</v>
      </c>
      <c r="P31" s="10">
        <v>871300011</v>
      </c>
      <c r="Q31" s="10" t="s">
        <v>36</v>
      </c>
      <c r="R31" s="18" t="s">
        <v>88</v>
      </c>
      <c r="S31" s="12">
        <v>1</v>
      </c>
      <c r="T31" s="10" t="s">
        <v>34</v>
      </c>
      <c r="U31" s="28">
        <f>150/1.12</f>
        <v>133.92857142857142</v>
      </c>
      <c r="V31" s="12"/>
      <c r="W31" s="12" t="s">
        <v>37</v>
      </c>
      <c r="X31" s="12"/>
      <c r="Y31" s="10" t="s">
        <v>47</v>
      </c>
      <c r="Z31" s="10" t="s">
        <v>48</v>
      </c>
      <c r="AA31" s="10" t="s">
        <v>89</v>
      </c>
      <c r="AB31" s="10"/>
      <c r="AC31" s="10"/>
      <c r="AD31" s="10"/>
      <c r="AE31" s="10" t="s">
        <v>51</v>
      </c>
      <c r="AF31" s="10" t="s">
        <v>87</v>
      </c>
    </row>
    <row r="32" spans="1:32" ht="39.9" customHeight="1" x14ac:dyDescent="0.3">
      <c r="A32" s="9">
        <v>2019</v>
      </c>
      <c r="B32" s="9">
        <v>690</v>
      </c>
      <c r="C32" s="5" t="s">
        <v>41</v>
      </c>
      <c r="D32" s="5" t="s">
        <v>41</v>
      </c>
      <c r="E32" s="20" t="s">
        <v>43</v>
      </c>
      <c r="F32" s="21" t="s">
        <v>44</v>
      </c>
      <c r="G32" s="21" t="s">
        <v>44</v>
      </c>
      <c r="H32" s="21" t="s">
        <v>42</v>
      </c>
      <c r="I32" s="21" t="s">
        <v>41</v>
      </c>
      <c r="J32" s="21" t="s">
        <v>45</v>
      </c>
      <c r="K32" s="21" t="s">
        <v>42</v>
      </c>
      <c r="L32" s="9">
        <v>530704</v>
      </c>
      <c r="M32" s="21" t="s">
        <v>42</v>
      </c>
      <c r="N32" s="21" t="s">
        <v>41</v>
      </c>
      <c r="O32" s="22" t="s">
        <v>41</v>
      </c>
      <c r="P32" s="10">
        <v>871300011</v>
      </c>
      <c r="Q32" s="10" t="s">
        <v>36</v>
      </c>
      <c r="R32" s="18" t="s">
        <v>90</v>
      </c>
      <c r="S32" s="12">
        <v>1</v>
      </c>
      <c r="T32" s="10" t="s">
        <v>34</v>
      </c>
      <c r="U32" s="28">
        <f>500/1.12</f>
        <v>446.42857142857139</v>
      </c>
      <c r="V32" s="12"/>
      <c r="W32" s="12" t="s">
        <v>37</v>
      </c>
      <c r="X32" s="12"/>
      <c r="Y32" s="10" t="s">
        <v>47</v>
      </c>
      <c r="Z32" s="10" t="s">
        <v>48</v>
      </c>
      <c r="AA32" s="10" t="s">
        <v>89</v>
      </c>
      <c r="AB32" s="10"/>
      <c r="AC32" s="10"/>
      <c r="AD32" s="10"/>
      <c r="AE32" s="10" t="s">
        <v>51</v>
      </c>
      <c r="AF32" s="10" t="s">
        <v>87</v>
      </c>
    </row>
    <row r="33" spans="1:32" ht="39.9" customHeight="1" x14ac:dyDescent="0.3">
      <c r="A33" s="9">
        <v>2019</v>
      </c>
      <c r="B33" s="9">
        <v>690</v>
      </c>
      <c r="C33" s="5" t="s">
        <v>41</v>
      </c>
      <c r="D33" s="5" t="s">
        <v>41</v>
      </c>
      <c r="E33" s="20" t="s">
        <v>43</v>
      </c>
      <c r="F33" s="21" t="s">
        <v>44</v>
      </c>
      <c r="G33" s="21" t="s">
        <v>44</v>
      </c>
      <c r="H33" s="21" t="s">
        <v>42</v>
      </c>
      <c r="I33" s="21" t="s">
        <v>41</v>
      </c>
      <c r="J33" s="21" t="s">
        <v>45</v>
      </c>
      <c r="K33" s="21" t="s">
        <v>42</v>
      </c>
      <c r="L33" s="9">
        <v>530702</v>
      </c>
      <c r="M33" s="21" t="s">
        <v>42</v>
      </c>
      <c r="N33" s="21" t="s">
        <v>41</v>
      </c>
      <c r="O33" s="22" t="s">
        <v>41</v>
      </c>
      <c r="P33" s="10">
        <v>512900021</v>
      </c>
      <c r="Q33" s="10" t="s">
        <v>35</v>
      </c>
      <c r="R33" s="18" t="s">
        <v>61</v>
      </c>
      <c r="S33" s="12">
        <v>1</v>
      </c>
      <c r="T33" s="12" t="s">
        <v>34</v>
      </c>
      <c r="U33" s="24">
        <f>5400/1.12</f>
        <v>4821.4285714285706</v>
      </c>
      <c r="V33" s="12" t="s">
        <v>37</v>
      </c>
      <c r="W33" s="12"/>
      <c r="X33" s="12"/>
      <c r="Y33" s="10" t="s">
        <v>47</v>
      </c>
      <c r="Z33" s="10" t="s">
        <v>48</v>
      </c>
      <c r="AA33" s="10" t="s">
        <v>49</v>
      </c>
      <c r="AB33" s="10"/>
      <c r="AC33" s="10"/>
      <c r="AD33" s="10"/>
      <c r="AE33" s="10" t="s">
        <v>51</v>
      </c>
      <c r="AF33" s="10" t="s">
        <v>50</v>
      </c>
    </row>
    <row r="34" spans="1:32" ht="39.9" customHeight="1" x14ac:dyDescent="0.3">
      <c r="A34" s="9">
        <v>2019</v>
      </c>
      <c r="B34" s="9">
        <v>690</v>
      </c>
      <c r="C34" s="5" t="s">
        <v>41</v>
      </c>
      <c r="D34" s="5" t="s">
        <v>41</v>
      </c>
      <c r="E34" s="20" t="s">
        <v>43</v>
      </c>
      <c r="F34" s="21" t="s">
        <v>44</v>
      </c>
      <c r="G34" s="21" t="s">
        <v>44</v>
      </c>
      <c r="H34" s="21" t="s">
        <v>42</v>
      </c>
      <c r="I34" s="21" t="s">
        <v>41</v>
      </c>
      <c r="J34" s="21" t="s">
        <v>45</v>
      </c>
      <c r="K34" s="21" t="s">
        <v>42</v>
      </c>
      <c r="L34" s="9">
        <v>530702</v>
      </c>
      <c r="M34" s="21" t="s">
        <v>42</v>
      </c>
      <c r="N34" s="21" t="s">
        <v>41</v>
      </c>
      <c r="O34" s="22" t="s">
        <v>41</v>
      </c>
      <c r="P34" s="10">
        <v>512900021</v>
      </c>
      <c r="Q34" s="10" t="s">
        <v>35</v>
      </c>
      <c r="R34" s="11" t="s">
        <v>62</v>
      </c>
      <c r="S34" s="12">
        <v>1</v>
      </c>
      <c r="T34" s="12" t="s">
        <v>34</v>
      </c>
      <c r="U34" s="24">
        <f>10800/1.12</f>
        <v>9642.8571428571413</v>
      </c>
      <c r="V34" s="12"/>
      <c r="W34" s="12" t="s">
        <v>37</v>
      </c>
      <c r="X34" s="12"/>
      <c r="Y34" s="10" t="s">
        <v>47</v>
      </c>
      <c r="Z34" s="10" t="s">
        <v>48</v>
      </c>
      <c r="AA34" s="10" t="s">
        <v>63</v>
      </c>
      <c r="AB34" s="10"/>
      <c r="AC34" s="10"/>
      <c r="AD34" s="10"/>
      <c r="AE34" s="10" t="s">
        <v>51</v>
      </c>
      <c r="AF34" s="10" t="s">
        <v>50</v>
      </c>
    </row>
    <row r="35" spans="1:32" ht="22.8" x14ac:dyDescent="0.3">
      <c r="A35" s="30">
        <v>2019</v>
      </c>
      <c r="B35" s="30">
        <v>690</v>
      </c>
      <c r="C35" s="31" t="s">
        <v>41</v>
      </c>
      <c r="D35" s="31" t="s">
        <v>41</v>
      </c>
      <c r="E35" s="32" t="s">
        <v>43</v>
      </c>
      <c r="F35" s="33" t="s">
        <v>44</v>
      </c>
      <c r="G35" s="33" t="s">
        <v>44</v>
      </c>
      <c r="H35" s="33" t="s">
        <v>42</v>
      </c>
      <c r="I35" s="33" t="s">
        <v>41</v>
      </c>
      <c r="J35" s="33" t="s">
        <v>45</v>
      </c>
      <c r="K35" s="33" t="s">
        <v>42</v>
      </c>
      <c r="L35" s="34">
        <v>530702</v>
      </c>
      <c r="M35" s="33" t="s">
        <v>42</v>
      </c>
      <c r="N35" s="33" t="s">
        <v>41</v>
      </c>
      <c r="O35" s="33" t="s">
        <v>41</v>
      </c>
      <c r="P35" s="29">
        <v>512900021</v>
      </c>
      <c r="Q35" s="29" t="s">
        <v>35</v>
      </c>
      <c r="R35" s="11" t="s">
        <v>92</v>
      </c>
      <c r="S35" s="35">
        <v>1</v>
      </c>
      <c r="T35" s="36" t="s">
        <v>34</v>
      </c>
      <c r="U35" s="37">
        <v>6014.4000000000005</v>
      </c>
      <c r="V35" s="29"/>
      <c r="W35" s="12" t="s">
        <v>37</v>
      </c>
      <c r="X35" s="29"/>
      <c r="Y35" s="29" t="s">
        <v>47</v>
      </c>
      <c r="Z35" s="29" t="s">
        <v>48</v>
      </c>
      <c r="AA35" s="29" t="s">
        <v>89</v>
      </c>
      <c r="AB35" s="29"/>
      <c r="AC35" s="29"/>
      <c r="AD35" s="29"/>
      <c r="AE35" s="29" t="s">
        <v>51</v>
      </c>
      <c r="AF35" s="29" t="s">
        <v>87</v>
      </c>
    </row>
    <row r="37" spans="1:32" x14ac:dyDescent="0.3">
      <c r="A37" s="39" t="s">
        <v>94</v>
      </c>
    </row>
    <row r="38" spans="1:32" x14ac:dyDescent="0.3">
      <c r="A38" s="39" t="s">
        <v>95</v>
      </c>
    </row>
  </sheetData>
  <sheetProtection formatCells="0" formatColumns="0" formatRows="0" insertColumns="0" insertRows="0" insertHyperlinks="0" deleteColumns="0" deleteRows="0" sort="0" autoFilter="0" pivotTables="0"/>
  <autoFilter ref="A5:AF35"/>
  <mergeCells count="4">
    <mergeCell ref="A1:AF1"/>
    <mergeCell ref="A2:AF2"/>
    <mergeCell ref="A4:O4"/>
    <mergeCell ref="P4:AF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7"/>
  <sheetViews>
    <sheetView workbookViewId="0">
      <selection activeCell="G18" sqref="G18"/>
    </sheetView>
  </sheetViews>
  <sheetFormatPr baseColWidth="10" defaultRowHeight="14.4" x14ac:dyDescent="0.3"/>
  <sheetData>
    <row r="17" spans="7:7" x14ac:dyDescent="0.3">
      <c r="G17">
        <f>26*18</f>
        <v>468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ANUAL DE COMPRAS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Fernando Herrera</cp:lastModifiedBy>
  <cp:lastPrinted>2019-01-14T20:51:24Z</cp:lastPrinted>
  <dcterms:created xsi:type="dcterms:W3CDTF">2014-11-18T11:46:07Z</dcterms:created>
  <dcterms:modified xsi:type="dcterms:W3CDTF">2019-01-16T13:53:21Z</dcterms:modified>
</cp:coreProperties>
</file>