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Junio 2018\"/>
    </mc:Choice>
  </mc:AlternateContent>
  <bookViews>
    <workbookView showSheetTabs="0" xWindow="0" yWindow="0" windowWidth="23040" windowHeight="10008" tabRatio="571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Hoja2!$D$8:$I$162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2" i="2" l="1"/>
  <c r="H162" i="2"/>
  <c r="I78" i="2"/>
  <c r="H78" i="2"/>
  <c r="I126" i="2"/>
  <c r="H126" i="2"/>
  <c r="I33" i="2"/>
  <c r="H33" i="2"/>
  <c r="I26" i="2"/>
  <c r="H26" i="2"/>
  <c r="I63" i="2"/>
  <c r="H63" i="2"/>
  <c r="I143" i="2"/>
  <c r="H143" i="2"/>
  <c r="I12" i="1" l="1"/>
  <c r="H12" i="1"/>
</calcChain>
</file>

<file path=xl/sharedStrings.xml><?xml version="1.0" encoding="utf-8"?>
<sst xmlns="http://schemas.openxmlformats.org/spreadsheetml/2006/main" count="434" uniqueCount="189">
  <si>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</si>
  <si>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</si>
  <si>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</si>
  <si>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</si>
  <si>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</si>
  <si>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</si>
  <si>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</si>
  <si>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</si>
  <si>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</si>
  <si>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</si>
  <si>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</si>
  <si>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 xml:space="preserve">Fecha de Resolución de Pago </t>
  </si>
  <si>
    <t>Monto previsto por Seguro de Depósitos</t>
  </si>
  <si>
    <t>Beneficiarios</t>
  </si>
  <si>
    <t>Tipo de entidad</t>
  </si>
  <si>
    <t>Sociedad Financiera</t>
  </si>
  <si>
    <t xml:space="preserve">Banco Privado </t>
  </si>
  <si>
    <t>COAC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</si>
  <si>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</si>
  <si>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</si>
  <si>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MORONA</t>
  </si>
  <si>
    <t xml:space="preserve"> TOTAL</t>
  </si>
  <si>
    <t>(1) Entidades financieras atendidas antes de la expedición del COMF</t>
  </si>
  <si>
    <t xml:space="preserve"> TALME</t>
  </si>
  <si>
    <t>CACHA DUCHICELA</t>
  </si>
  <si>
    <t>SALASACA</t>
  </si>
  <si>
    <t>VIRGEN DEL CARMEN</t>
  </si>
  <si>
    <t>CREDI OPCIÓN</t>
  </si>
  <si>
    <t>7 DE OCTUBRE</t>
  </si>
  <si>
    <t>INSTITUTO NACIONAL DE HIGIENE LEOPOLDO IZQUIETA PEREZ</t>
  </si>
  <si>
    <t>(3) Las entidades que se detallan en el cuadro corresponden a la información de BDD consolidadas entre originales y modificadas.</t>
  </si>
  <si>
    <t>(2) Las entidades que se detallan en el cuadro corresponden a la información de BDD consolidadas entre originales y modificadas.</t>
  </si>
  <si>
    <t>COOPREVID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</si>
  <si>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</si>
  <si>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TERRITORIAL EN LIQUIDACION</t>
  </si>
  <si>
    <t>1;2</t>
  </si>
  <si>
    <t>PROINCO, EN LIQUIDACIÓN</t>
  </si>
  <si>
    <t>SUDAMERICANO EN LIQUIDACION</t>
  </si>
  <si>
    <t>1</t>
  </si>
  <si>
    <t>ARTESANAL DEL AZUAY EN LIQUIDACION</t>
  </si>
  <si>
    <t xml:space="preserve">   </t>
  </si>
  <si>
    <t>ELECTRO PAUTE EN LIQUIDACION</t>
  </si>
  <si>
    <t>DE LA PEQUEÑA EMPRESA CACPE UROCAL EN LIQUIDACION</t>
  </si>
  <si>
    <t>1;3</t>
  </si>
  <si>
    <t>COOPERA LTDA., EN LIQUIDACIÓN</t>
  </si>
  <si>
    <t>COLEGIO DE ARQUITECTOS DEL AZUAY EN LIQUIDACION</t>
  </si>
  <si>
    <t>PRIMERO DE ENERO DEL AUSTRO EN LIQUIDACION</t>
  </si>
  <si>
    <t>UNION Y PROGRESO LTDA.</t>
  </si>
  <si>
    <t>CUMBEÑITA LTDA. EN LIQUIDACION</t>
  </si>
  <si>
    <t>COOPTSUR TESORO DEL SUR LTDA EN LIQUIDACION</t>
  </si>
  <si>
    <t>COTOPAXI PROGRESISTA EN LIQUIDACION</t>
  </si>
  <si>
    <t>MANOS CONSTRUYENDO DESARROLLO MACODES EN LIQUIDACION</t>
  </si>
  <si>
    <t>LUZ Y PROGRESO LTDA</t>
  </si>
  <si>
    <t>INTIÑAN LTDA EN LIQUIDACION</t>
  </si>
  <si>
    <t>WIÑARIK KAWSAY EN LIQUIDACION</t>
  </si>
  <si>
    <t>MONSEÑOR CANDIDO RADA LTDA EN LIQUIDACION</t>
  </si>
  <si>
    <t>WIÑARIY INTERCULTURAL PARA EL FOMENTO EN LIQUIDACION</t>
  </si>
  <si>
    <t>LOS KAÑARIS EN LIQUIDACION</t>
  </si>
  <si>
    <t>DEL MIGRANTE LTDA.</t>
  </si>
  <si>
    <t>EFKA EN LIQUIDACION</t>
  </si>
  <si>
    <t>FINANCIERA AMERICA COOPAMERICA LTDA. EN LIQUIDACION</t>
  </si>
  <si>
    <t>NUEVA ESPERANZA LTDA. (LATACUNGA)</t>
  </si>
  <si>
    <t>COTOPAXI LTDA EN LIQUIDACION</t>
  </si>
  <si>
    <t>AYLLO KUNAPAK LLANKAY LTDA EN LIQUIDACION</t>
  </si>
  <si>
    <t xml:space="preserve"> LOS CHASQUIS PASTOCALLE LTDA.</t>
  </si>
  <si>
    <t>EL MIRADOR</t>
  </si>
  <si>
    <t>KULLKI WIÑARI LTDA.</t>
  </si>
  <si>
    <t>SIERRA ANDINA</t>
  </si>
  <si>
    <t>ACCION RURAL LTDA EN LIQUIDACION</t>
  </si>
  <si>
    <t>RUNA SAPI EN LIQUIDACION</t>
  </si>
  <si>
    <t>SAN ALFONSO LTDA EN LIQUIDACION</t>
  </si>
  <si>
    <t>BANCO PROINDIO AMERICANO LTDA.</t>
  </si>
  <si>
    <t xml:space="preserve"> SANTIAGO DE QUITO LTDA., EN LIQUIDACIÓN</t>
  </si>
  <si>
    <t>CACHA LIMITADA EN LIQUIDACION</t>
  </si>
  <si>
    <t>WUIÑAY MARKA LTDA. EN LIQUIDACION</t>
  </si>
  <si>
    <t>PACIFICO</t>
  </si>
  <si>
    <t>ACCION CHIMBORAZO LTDA EN LIQUIDACION</t>
  </si>
  <si>
    <t>2;3</t>
  </si>
  <si>
    <t>COLTEÑITA AYLLUCUNAPAC LTDA</t>
  </si>
  <si>
    <t>ALTAS CUMBRES LTDA.</t>
  </si>
  <si>
    <t>INTI LTDA.</t>
  </si>
  <si>
    <t>EMPLEADOS BANCARIOS DE EL ORO LTDA., EN LIQUIDACION</t>
  </si>
  <si>
    <t>PUKRO LTDA, EN LIQUIDACION</t>
  </si>
  <si>
    <t>DE LOS EMPLEADOS JUDICIALES DE ESMERALDAS EN LIQUIDACION</t>
  </si>
  <si>
    <t>3 DE JUNIO DEL COLEGIO FISCAL JOSE MARIA VELASCO IBARRA EN LIQUIDACION</t>
  </si>
  <si>
    <t>EDUCADORES DEL GUAYAS LTDA. EN LIQUIDACION</t>
  </si>
  <si>
    <t>COLEGIO VICENTE ROCAFUERTE LTDA EN LIQUIDACION</t>
  </si>
  <si>
    <t>27 DE AGOSTO EN LIQUIDACION</t>
  </si>
  <si>
    <t>MAKITA KUK EN LIQUIDACION</t>
  </si>
  <si>
    <t>GUARUMAL DEL CENTRO LTDA. EN LIQUIDACION</t>
  </si>
  <si>
    <t>MUNICIPAL AGROCOMERCIAL LTDA EN LIQUIDACION</t>
  </si>
  <si>
    <t>CREDIPACIFICO LTDA. - GUAYAS EN LIQUIDACION</t>
  </si>
  <si>
    <t xml:space="preserve"> APOYO FAMILIAR, EN LIQUIDACIÓN</t>
  </si>
  <si>
    <t>MAESTROS ASOCIADOS DE IMBABURA LTDA EN LIQUIDACION</t>
  </si>
  <si>
    <t>ESCENCIA INDIGENA LTDA EN LIQUIDACION</t>
  </si>
  <si>
    <t>CÁMARA DE COMERCIO DE LOJA LTDA. EN LIQUIDACIÓN</t>
  </si>
  <si>
    <t>DE LA PEQUEÑA EMPRESA CACPE MACARA EN LIQUIDACION</t>
  </si>
  <si>
    <t>NUEVOS HORIZONTES LOJA LTDA. EN LIQUIDACION</t>
  </si>
  <si>
    <t>COODEPRO LOJA</t>
  </si>
  <si>
    <t>CAMARA DE COMERCIO DE PALANDA LTDA. EN LIQUIDACION</t>
  </si>
  <si>
    <t>DEL PRODUCTOR Y COMERCIANTE DE SAN LUCAS - CADECPROC-SL</t>
  </si>
  <si>
    <t>EL EMPRENDEDOR EN LIQUIDACION</t>
  </si>
  <si>
    <t>PROSPERAR LTDA. EN LIQUIDACION</t>
  </si>
  <si>
    <t>PROBIENESTAR LTDA EN LIQUIDACION</t>
  </si>
  <si>
    <t>PARA EL DESARROLLO DEL SUR LTDA. EN LIQUIDACION</t>
  </si>
  <si>
    <t>MIGRANTES &amp; EMPRENDEDORES LTDA EN LIQUIDACION</t>
  </si>
  <si>
    <t>LOJA INTERNACIONAL LTDA. EN LIQUIDACIÓN</t>
  </si>
  <si>
    <t xml:space="preserve"> CREDI AHORRO LTDA. LOS RIOS, EN LIQUIDACIÓN</t>
  </si>
  <si>
    <t>MOCACHE LTDA. EN LIQUIDACION</t>
  </si>
  <si>
    <t>BUENA FE LTDA. EN LIQUIDACION</t>
  </si>
  <si>
    <t>EL DISCAPACITADO EN LIQUIDACION</t>
  </si>
  <si>
    <t>ARCO IRIS LTDA., EN LIQUIDACIÓN</t>
  </si>
  <si>
    <t>OLMEDO LTDA., EN LIQUIDACIÓN</t>
  </si>
  <si>
    <t>CHARAPOTO LTDA. EN LIQUIDACION</t>
  </si>
  <si>
    <t>CRUCITA LTDA., EN LIQUIDACIÓN</t>
  </si>
  <si>
    <t xml:space="preserve">UNION AMAZONICA EN LIQUIDACION </t>
  </si>
  <si>
    <t>AMAZONAS LTDA. EN LIQUIDACION</t>
  </si>
  <si>
    <t>SOL DE ORIENTE LTDA EN LIQUIDACION</t>
  </si>
  <si>
    <t>EJERCITO NACIONAL EN LIQUIDACION</t>
  </si>
  <si>
    <t>COFEM LTDA., EN LIQUIDACIÓN</t>
  </si>
  <si>
    <t>SANTO DOMINGO EN LIQUIDACION</t>
  </si>
  <si>
    <t>VISION MUNDIAL EN LIQUIDACION</t>
  </si>
  <si>
    <t>FONDO DE AHORRO Y CREDITO COOPERATIVO FACC, EN LIQUIDACIÓN</t>
  </si>
  <si>
    <t>ARQUITECTOS DE PICHINCHA LTDA.</t>
  </si>
  <si>
    <t>CHOCO TUNGURAHUA RUNA LTDA. EN LIQUIDACIÓN</t>
  </si>
  <si>
    <t>COMUNA EJIDO EN LIQUIDACION</t>
  </si>
  <si>
    <t>SANTA FE, EN LIQUIDACION</t>
  </si>
  <si>
    <t xml:space="preserve"> COOPERARE LTDA.</t>
  </si>
  <si>
    <t>CAPITALIZA LTDA. EN LIQUIDACION</t>
  </si>
  <si>
    <t>COMUNIDAD EMPRESARIAL PARA EL DESARROLLO SOCIAL CEDES LTDA. EN LIQUI</t>
  </si>
  <si>
    <t>PARA EMPRESAS COMUNITARIAS COOCREDITO LTDA EN LIQUIDACION</t>
  </si>
  <si>
    <t>LA BRAMADORA EN LIQUIDACION</t>
  </si>
  <si>
    <t>COOPERARTE LTDA.</t>
  </si>
  <si>
    <t>INTI NAN LTDA. EN LIQUIDACION</t>
  </si>
  <si>
    <t>CMB CREDI EN LIQUIDACION</t>
  </si>
  <si>
    <t>PRODESARROLLO LTDA., EN LIQUIDACIÓN</t>
  </si>
  <si>
    <t>ACCION INDIGENA EN LIQUIDACION</t>
  </si>
  <si>
    <t>TAMBILLO EN LIQUIDACION</t>
  </si>
  <si>
    <t>CACPET TUNGURAHUA EN LIQUIDACION</t>
  </si>
  <si>
    <t>INTERCULTURAL TAWANTINSUYU LTDA.</t>
  </si>
  <si>
    <t>NUEVA ESPERANZA Y DESARROLLO EN LIQUIDACION</t>
  </si>
  <si>
    <t>15 DE DICIEMBRE LINDERO LTDA.</t>
  </si>
  <si>
    <t>RUNAPAK RIKCHARI LTDA.</t>
  </si>
  <si>
    <t>FORTALEZA INDIGENA EN LIQUIDACION</t>
  </si>
  <si>
    <t>SAN MIGUEL DE ANGAHUANA ALTO</t>
  </si>
  <si>
    <t>INKA KIPU EN LIQUIDACION</t>
  </si>
  <si>
    <t>PRODEPA</t>
  </si>
  <si>
    <t>INTERCULTURAL TARPUK RUNA LTDA. EN LIQUIDACION</t>
  </si>
  <si>
    <t>SUMAK RUNA LTDA.</t>
  </si>
  <si>
    <t>TUNGURAHUA LTDA. EN LIQUIDACION</t>
  </si>
  <si>
    <t>SUMAK ÑAN LTDA, EN LIQUIDACION</t>
  </si>
  <si>
    <t>LLANKAK RUNA LTDA.</t>
  </si>
  <si>
    <t>PAKARYMUY - AMANECIENDO EN LIQUIDACION</t>
  </si>
  <si>
    <t>TRES ESQUINAS LIQUIDACION EN LIQUIDACION</t>
  </si>
  <si>
    <t>YUYAK RUNA LTDA. EN LIQUIDACION</t>
  </si>
  <si>
    <t>JUAN BENIGNO VELA LTDA EN LIQUIDACION</t>
  </si>
  <si>
    <t>CREDILATINA</t>
  </si>
  <si>
    <t>SAN FRANSCISCO DE CHIBULEO LTDA. EN LIQUIDACIÓN</t>
  </si>
  <si>
    <t>LUZ DE AMERICA LTDA EN LIQUIDACION</t>
  </si>
  <si>
    <t>REY DE LOS ANDES LTDA.</t>
  </si>
  <si>
    <t>KURI WASI LTDA EN LIQUIDACION</t>
  </si>
  <si>
    <t>DESARROLLO ESCOLAR COMUNITARIO LTDA.</t>
  </si>
  <si>
    <t>CODESE - ECUADOR EN LIQUIDACION</t>
  </si>
  <si>
    <t>SAN PEDRO DE PELILEO LTDA. EN LIQUIDACION</t>
  </si>
  <si>
    <t>VALLE DEL SOL EN LIQUIDACION</t>
  </si>
  <si>
    <t>PRESTAMOS DEL SUR LTDA</t>
  </si>
  <si>
    <t>SUMAK YARI EN LIQUIDACION</t>
  </si>
  <si>
    <t>NATIVA LTDA. EN LIQUIDACION</t>
  </si>
  <si>
    <t>ALLI KAWSAY EN LIQUIDACION</t>
  </si>
  <si>
    <t>CONTINENTAL EN LIQUIDACION</t>
  </si>
  <si>
    <t>KICHWAS</t>
  </si>
  <si>
    <t>CREDIPAC LTDA EN LIQUIDACION</t>
  </si>
  <si>
    <t>JUVENTUD SOLIDARIA, EN LIQUIDACIÓN</t>
  </si>
  <si>
    <t>NUEVOS LUCHADORES</t>
  </si>
  <si>
    <t>PRODUFINSA LTDA.</t>
  </si>
  <si>
    <t>ÑUKA LLAKTA EN LIQUIDACION</t>
  </si>
  <si>
    <t>MIRACHINA EN LIQUIDACION</t>
  </si>
  <si>
    <t>DESARROLLO ANDINO EN LIQUIDACION</t>
  </si>
  <si>
    <t>(2) Entidades financieras liquidadas antes de la expedición del COMF, pero incluidas en el marco de la Disposición Transitoria Décimo Cuarta y cuyo pago se norma según lo dispuesto en la Resolución del Directorio de la COSEDE No. 2014-001</t>
  </si>
  <si>
    <t>ALAUSÍ LTDA. EN LIQUIDACION</t>
  </si>
  <si>
    <t>PRODUACTIVA LTDA. EN LIQUIDACION</t>
  </si>
  <si>
    <t>DESARROLLO INTEGRAL LTDA. EN LIQUIDACION</t>
  </si>
  <si>
    <t>MUSHUK MUYU LTDA.</t>
  </si>
  <si>
    <t>DE LA CONSTRUCCIÓN LTDA. EN LIQUIDACION</t>
  </si>
  <si>
    <t>ACCIÓN SOLIDARIA. EN LIQUIDACION</t>
  </si>
  <si>
    <t xml:space="preserve">RENOVADORA ECUATORIANA CON ACCIÓN RESPONSABLE LTDA. </t>
  </si>
  <si>
    <t>SISA ÑAN LTDA.</t>
  </si>
  <si>
    <t>Al 30 de junio de 2018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</si>
  <si>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junio de 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</si>
</sst>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€_-;\-* #,##0.00\ _€_-;_-* &quot;-&quot;??\ _€_-;_-@_-"/>
  </numFmts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</borders>
  <cellStyleXfs count="20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/>
    <xf numFmtId="0" fontId="8" fillId="2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0" fillId="5" borderId="0" xfId="0" applyFill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3" fillId="5" borderId="0" xfId="0" applyFont="1" applyFill="1"/>
    <xf numFmtId="0" fontId="2" fillId="9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/>
    <xf numFmtId="0" fontId="9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4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164" fontId="0" fillId="5" borderId="0" xfId="10" applyFont="1" applyFill="1"/>
    <xf numFmtId="164" fontId="0" fillId="5" borderId="0" xfId="10" applyFont="1" applyFill="1" applyAlignment="1">
      <alignment wrapText="1"/>
    </xf>
    <xf numFmtId="0" fontId="15" fillId="5" borderId="0" xfId="1" applyFont="1" applyFill="1" applyAlignment="1">
      <alignment horizontal="left"/>
    </xf>
    <xf numFmtId="4" fontId="0" fillId="5" borderId="0" xfId="0" applyNumberFormat="1" applyFill="1"/>
    <xf numFmtId="0" fontId="0" fillId="5" borderId="0" xfId="0" applyFont="1" applyFill="1" applyAlignment="1">
      <alignment horizontal="left" vertical="top"/>
    </xf>
    <xf numFmtId="0" fontId="0" fillId="0" borderId="0" xfId="0" applyFill="1"/>
    <xf numFmtId="164" fontId="0" fillId="0" borderId="0" xfId="10" applyFont="1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16" fontId="19" fillId="5" borderId="1" xfId="0" quotePrefix="1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5" fillId="5" borderId="0" xfId="1" applyFont="1" applyFill="1" applyAlignment="1">
      <alignment horizontal="center" vertical="center"/>
    </xf>
    <xf numFmtId="0" fontId="17" fillId="5" borderId="1" xfId="13" applyFill="1" applyBorder="1"/>
    <xf numFmtId="3" fontId="14" fillId="5" borderId="1" xfId="13" applyNumberFormat="1" applyFont="1" applyFill="1" applyBorder="1"/>
    <xf numFmtId="0" fontId="17" fillId="0" borderId="2" xfId="13" applyFill="1" applyBorder="1"/>
    <xf numFmtId="0" fontId="17" fillId="5" borderId="1" xfId="13" applyFill="1" applyBorder="1" applyAlignment="1">
      <alignment horizontal="center"/>
    </xf>
    <xf numFmtId="15" fontId="17" fillId="5" borderId="1" xfId="13" applyNumberFormat="1" applyFill="1" applyBorder="1" applyAlignment="1">
      <alignment horizontal="center"/>
    </xf>
    <xf numFmtId="0" fontId="17" fillId="0" borderId="2" xfId="13" applyFill="1" applyBorder="1" applyAlignment="1">
      <alignment horizontal="center"/>
    </xf>
    <xf numFmtId="0" fontId="19" fillId="5" borderId="1" xfId="13" applyFont="1" applyFill="1" applyBorder="1" applyAlignment="1">
      <alignment horizontal="center" vertical="center"/>
    </xf>
    <xf numFmtId="16" fontId="19" fillId="5" borderId="1" xfId="13" quotePrefix="1" applyNumberFormat="1" applyFont="1" applyFill="1" applyBorder="1" applyAlignment="1">
      <alignment horizontal="center" vertical="center"/>
    </xf>
    <xf numFmtId="0" fontId="17" fillId="5" borderId="2" xfId="13" applyFill="1" applyBorder="1"/>
    <xf numFmtId="0" fontId="17" fillId="5" borderId="3" xfId="13" applyFill="1" applyBorder="1" applyAlignment="1">
      <alignment horizontal="center"/>
    </xf>
    <xf numFmtId="0" fontId="17" fillId="5" borderId="2" xfId="13" applyFill="1" applyBorder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9" fillId="6" borderId="1" xfId="9" applyFill="1" applyBorder="1" applyAlignment="1">
      <alignment horizontal="left" vertical="center" indent="1"/>
    </xf>
    <xf numFmtId="0" fontId="9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</cellXfs>
  <cellStyles count="20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228600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/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45" t="s">
        <v>188</v>
      </c>
      <c r="H2" s="45"/>
    </row>
    <row r="3" spans="2:8" ht="13.95" customHeight="1" x14ac:dyDescent="0.3">
      <c r="G3" s="45"/>
      <c r="H3" s="45"/>
    </row>
    <row r="4" spans="2:8" ht="13.95" customHeight="1" x14ac:dyDescent="0.3">
      <c r="G4" s="45"/>
      <c r="H4" s="45"/>
    </row>
    <row r="5" spans="2:8" ht="13.95" customHeight="1" x14ac:dyDescent="0.3">
      <c r="G5" s="45"/>
      <c r="H5" s="45"/>
    </row>
    <row r="6" spans="2:8" ht="13.95" customHeight="1" x14ac:dyDescent="0.3">
      <c r="G6" s="45"/>
      <c r="H6" s="45"/>
    </row>
    <row r="7" spans="2:8" ht="13.95" customHeight="1" x14ac:dyDescent="0.3"/>
    <row r="8" spans="2:8" ht="18" x14ac:dyDescent="0.35">
      <c r="B8" s="46" t="s">
        <v>5</v>
      </c>
      <c r="C8" s="46"/>
      <c r="D8" s="46"/>
      <c r="E8" s="46"/>
      <c r="F8" s="46"/>
      <c r="G8" s="46"/>
      <c r="H8" s="46"/>
    </row>
    <row r="9" spans="2:8" ht="8.6999999999999993" customHeight="1" x14ac:dyDescent="0.3"/>
    <row r="10" spans="2:8" ht="18" customHeight="1" x14ac:dyDescent="0.3">
      <c r="B10" s="2" t="s">
        <v>6</v>
      </c>
      <c r="C10" s="47" t="s">
        <v>7</v>
      </c>
      <c r="D10" s="47"/>
      <c r="E10" s="47"/>
      <c r="F10" s="47"/>
      <c r="G10" s="47"/>
      <c r="H10" s="47"/>
    </row>
    <row r="11" spans="2:8" ht="18" customHeight="1" x14ac:dyDescent="0.3">
      <c r="B11" s="3" t="s">
        <v>8</v>
      </c>
      <c r="C11" s="48" t="s">
        <v>9</v>
      </c>
      <c r="D11" s="48"/>
      <c r="E11" s="48"/>
      <c r="F11" s="48"/>
      <c r="G11" s="48"/>
      <c r="H11" s="48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76.33203125" style="1" customWidth="1"/>
    <col min="5" max="5" width="14.109375" style="27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50" t="s">
        <v>0</v>
      </c>
      <c r="D2" s="50"/>
      <c r="E2" s="50"/>
      <c r="F2" s="50"/>
      <c r="G2" s="50"/>
      <c r="H2" s="50"/>
      <c r="I2" s="50"/>
      <c r="J2" s="50"/>
      <c r="K2" s="12"/>
      <c r="L2" s="12"/>
    </row>
    <row r="3" spans="2:15" ht="14.4" x14ac:dyDescent="0.3">
      <c r="C3" s="51" t="s">
        <v>2</v>
      </c>
      <c r="D3" s="51"/>
      <c r="E3" s="51"/>
      <c r="F3" s="51"/>
      <c r="G3" s="51"/>
      <c r="H3" s="51"/>
      <c r="I3" s="51"/>
      <c r="J3" s="51"/>
      <c r="K3" s="13"/>
      <c r="L3" s="13"/>
    </row>
    <row r="4" spans="2:15" ht="14.4" x14ac:dyDescent="0.3">
      <c r="C4" s="51" t="s">
        <v>187</v>
      </c>
      <c r="D4" s="51"/>
      <c r="E4" s="51"/>
      <c r="F4" s="51"/>
      <c r="G4" s="51"/>
      <c r="H4" s="51"/>
      <c r="I4" s="51"/>
      <c r="J4" s="51"/>
      <c r="K4" s="13"/>
      <c r="L4" s="13"/>
    </row>
    <row r="5" spans="2:15" ht="14.4" x14ac:dyDescent="0.3">
      <c r="C5" s="52" t="s">
        <v>19</v>
      </c>
      <c r="D5" s="52"/>
      <c r="E5" s="52"/>
      <c r="F5" s="52"/>
      <c r="G5" s="52"/>
      <c r="H5" s="52"/>
      <c r="I5" s="52"/>
      <c r="J5" s="52"/>
      <c r="K5" s="14"/>
      <c r="L5" s="14"/>
    </row>
    <row r="6" spans="2:15" ht="14.7" customHeight="1" x14ac:dyDescent="0.3">
      <c r="B6" s="10" t="s">
        <v>1</v>
      </c>
      <c r="F6" s="10"/>
      <c r="G6" s="10"/>
      <c r="H6" s="4"/>
      <c r="I6" s="4"/>
      <c r="J6" s="4"/>
      <c r="K6" s="4"/>
      <c r="L6" s="4"/>
    </row>
    <row r="8" spans="2:15" ht="41.4" x14ac:dyDescent="0.3">
      <c r="D8" s="8" t="s">
        <v>10</v>
      </c>
      <c r="E8" s="8" t="s">
        <v>33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5" x14ac:dyDescent="0.3">
      <c r="D9" s="18" t="s">
        <v>34</v>
      </c>
      <c r="E9" s="28" t="s">
        <v>35</v>
      </c>
      <c r="F9" s="5" t="s">
        <v>16</v>
      </c>
      <c r="G9" s="11">
        <v>41365</v>
      </c>
      <c r="H9" s="16">
        <v>53941751.530000001</v>
      </c>
      <c r="I9" s="16">
        <v>70493</v>
      </c>
      <c r="L9" s="19"/>
      <c r="M9" s="19"/>
      <c r="N9" s="6"/>
      <c r="O9" s="6"/>
    </row>
    <row r="10" spans="2:15" x14ac:dyDescent="0.3">
      <c r="D10" s="18" t="s">
        <v>36</v>
      </c>
      <c r="E10" s="28"/>
      <c r="F10" s="5" t="s">
        <v>15</v>
      </c>
      <c r="G10" s="11">
        <v>42564</v>
      </c>
      <c r="H10" s="16">
        <v>200148.54</v>
      </c>
      <c r="I10" s="16">
        <v>9</v>
      </c>
      <c r="L10" s="19"/>
      <c r="M10" s="19"/>
      <c r="N10" s="6"/>
      <c r="O10" s="6"/>
    </row>
    <row r="11" spans="2:15" x14ac:dyDescent="0.3">
      <c r="C11" s="29"/>
      <c r="D11" s="18" t="s">
        <v>37</v>
      </c>
      <c r="E11" s="30" t="s">
        <v>38</v>
      </c>
      <c r="F11" s="5" t="s">
        <v>16</v>
      </c>
      <c r="G11" s="11">
        <v>41884</v>
      </c>
      <c r="H11" s="16">
        <v>1768082.47</v>
      </c>
      <c r="I11" s="16">
        <v>11100</v>
      </c>
      <c r="L11" s="19"/>
      <c r="M11" s="19"/>
      <c r="N11" s="6"/>
      <c r="O11" s="6"/>
    </row>
    <row r="12" spans="2:15" x14ac:dyDescent="0.3">
      <c r="D12" s="53" t="s">
        <v>21</v>
      </c>
      <c r="E12" s="54"/>
      <c r="F12" s="54"/>
      <c r="G12" s="55"/>
      <c r="H12" s="9">
        <f>SUM(H9:H11)</f>
        <v>55909982.539999999</v>
      </c>
      <c r="I12" s="9">
        <f>SUM(I9:I11)</f>
        <v>81602</v>
      </c>
      <c r="J12" s="6"/>
      <c r="K12" s="17"/>
      <c r="L12" s="20"/>
      <c r="M12" s="19"/>
      <c r="N12" s="6"/>
      <c r="O12" s="6"/>
    </row>
    <row r="13" spans="2:15" x14ac:dyDescent="0.3">
      <c r="G13" s="6"/>
      <c r="H13" s="6"/>
      <c r="I13" s="6"/>
      <c r="J13" s="6"/>
      <c r="K13" s="17"/>
      <c r="L13" s="20"/>
      <c r="M13" s="19"/>
      <c r="N13" s="6"/>
      <c r="O13" s="6"/>
    </row>
    <row r="14" spans="2:15" x14ac:dyDescent="0.3">
      <c r="D14" s="15"/>
      <c r="E14" s="31"/>
      <c r="F14" s="15"/>
      <c r="G14" s="15"/>
      <c r="H14" s="15"/>
      <c r="I14" s="15"/>
      <c r="J14" s="6"/>
      <c r="K14" s="17"/>
      <c r="L14" s="20"/>
      <c r="M14" s="19"/>
      <c r="N14" s="6"/>
      <c r="O14" s="6"/>
    </row>
    <row r="15" spans="2:15" x14ac:dyDescent="0.3">
      <c r="C15" s="7"/>
      <c r="D15" s="7" t="s">
        <v>4</v>
      </c>
      <c r="E15" s="32"/>
      <c r="J15" s="15"/>
    </row>
    <row r="16" spans="2:15" x14ac:dyDescent="0.3">
      <c r="C16" s="21"/>
      <c r="D16" s="21" t="s">
        <v>22</v>
      </c>
      <c r="E16" s="33"/>
      <c r="J16" s="21"/>
    </row>
    <row r="17" spans="3:10" x14ac:dyDescent="0.3">
      <c r="C17" s="26"/>
      <c r="D17" s="49" t="s">
        <v>31</v>
      </c>
      <c r="E17" s="49"/>
      <c r="F17" s="49"/>
      <c r="G17" s="49"/>
      <c r="H17" s="49"/>
      <c r="I17" s="49"/>
      <c r="J17" s="17"/>
    </row>
    <row r="18" spans="3:10" x14ac:dyDescent="0.3">
      <c r="D18" s="7" t="s">
        <v>18</v>
      </c>
      <c r="E18" s="32"/>
    </row>
  </sheetData>
  <mergeCells count="6">
    <mergeCell ref="D17:I17"/>
    <mergeCell ref="C2:J2"/>
    <mergeCell ref="C3:J3"/>
    <mergeCell ref="C4:J4"/>
    <mergeCell ref="C5:J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9"/>
  <sheetViews>
    <sheetView showGridLines="0" zoomScaleNormal="100" workbookViewId="0">
      <pane ySplit="8" topLeftCell="A9" activePane="bottomLeft" state="frozen"/>
      <selection activeCell="B6" sqref="B6"/>
      <selection pane="bottomLeft"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76.33203125" style="1" customWidth="1"/>
    <col min="5" max="5" width="14.109375" style="27" customWidth="1"/>
    <col min="6" max="6" width="18.33203125" style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50" t="s">
        <v>0</v>
      </c>
      <c r="D2" s="50"/>
      <c r="E2" s="50"/>
      <c r="F2" s="50"/>
      <c r="G2" s="50"/>
      <c r="H2" s="50"/>
      <c r="I2" s="50"/>
      <c r="J2" s="50"/>
      <c r="K2" s="12"/>
      <c r="L2" s="12"/>
    </row>
    <row r="3" spans="2:15" ht="14.4" x14ac:dyDescent="0.3">
      <c r="C3" s="51" t="s">
        <v>3</v>
      </c>
      <c r="D3" s="51"/>
      <c r="E3" s="51"/>
      <c r="F3" s="51"/>
      <c r="G3" s="51"/>
      <c r="H3" s="51"/>
      <c r="I3" s="51"/>
      <c r="J3" s="51"/>
      <c r="K3" s="13"/>
      <c r="L3" s="13"/>
    </row>
    <row r="4" spans="2:15" ht="14.4" x14ac:dyDescent="0.3">
      <c r="C4" s="51" t="s">
        <v>187</v>
      </c>
      <c r="D4" s="51"/>
      <c r="E4" s="51"/>
      <c r="F4" s="51"/>
      <c r="G4" s="51"/>
      <c r="H4" s="51"/>
      <c r="I4" s="51"/>
      <c r="J4" s="51"/>
      <c r="K4" s="13"/>
      <c r="L4" s="13"/>
    </row>
    <row r="5" spans="2:15" ht="14.4" x14ac:dyDescent="0.3">
      <c r="C5" s="52" t="s">
        <v>19</v>
      </c>
      <c r="D5" s="52"/>
      <c r="E5" s="52"/>
      <c r="F5" s="52"/>
      <c r="G5" s="52"/>
      <c r="H5" s="52"/>
      <c r="I5" s="52"/>
      <c r="J5" s="52"/>
      <c r="K5" s="14"/>
      <c r="L5" s="14"/>
    </row>
    <row r="6" spans="2:15" ht="14.7" customHeight="1" x14ac:dyDescent="0.3">
      <c r="B6" s="10" t="s">
        <v>1</v>
      </c>
      <c r="F6" s="10"/>
      <c r="G6" s="10"/>
      <c r="H6" s="4"/>
      <c r="I6" s="4"/>
      <c r="J6" s="4"/>
      <c r="K6" s="4"/>
      <c r="L6" s="4"/>
    </row>
    <row r="8" spans="2:15" ht="41.4" x14ac:dyDescent="0.3">
      <c r="D8" s="8" t="s">
        <v>10</v>
      </c>
      <c r="E8" s="8" t="s">
        <v>33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5" x14ac:dyDescent="0.3">
      <c r="D9" s="36" t="s">
        <v>39</v>
      </c>
      <c r="E9" s="40" t="s">
        <v>40</v>
      </c>
      <c r="F9" s="37" t="s">
        <v>17</v>
      </c>
      <c r="G9" s="38">
        <v>42682</v>
      </c>
      <c r="H9" s="35">
        <v>182243.39</v>
      </c>
      <c r="I9" s="35">
        <v>4411</v>
      </c>
      <c r="L9" s="19"/>
      <c r="M9" s="19"/>
      <c r="N9" s="6"/>
      <c r="O9" s="6"/>
    </row>
    <row r="10" spans="2:15" x14ac:dyDescent="0.3">
      <c r="D10" s="36" t="s">
        <v>41</v>
      </c>
      <c r="E10" s="40" t="s">
        <v>40</v>
      </c>
      <c r="F10" s="37" t="s">
        <v>17</v>
      </c>
      <c r="G10" s="38">
        <v>42780</v>
      </c>
      <c r="H10" s="35">
        <v>83722.14</v>
      </c>
      <c r="I10" s="35">
        <v>210</v>
      </c>
      <c r="L10" s="19"/>
      <c r="M10" s="19"/>
      <c r="N10" s="6"/>
      <c r="O10" s="6"/>
    </row>
    <row r="11" spans="2:15" x14ac:dyDescent="0.3">
      <c r="C11" s="29"/>
      <c r="D11" s="36" t="s">
        <v>42</v>
      </c>
      <c r="E11" s="41" t="s">
        <v>43</v>
      </c>
      <c r="F11" s="37" t="s">
        <v>17</v>
      </c>
      <c r="G11" s="38">
        <v>41754</v>
      </c>
      <c r="H11" s="35">
        <v>342848.00999999995</v>
      </c>
      <c r="I11" s="35">
        <v>8014</v>
      </c>
      <c r="L11" s="19"/>
      <c r="M11" s="19"/>
      <c r="N11" s="6"/>
      <c r="O11" s="6"/>
    </row>
    <row r="12" spans="2:15" x14ac:dyDescent="0.3">
      <c r="D12" s="36" t="s">
        <v>44</v>
      </c>
      <c r="E12" s="40">
        <v>2</v>
      </c>
      <c r="F12" s="37" t="s">
        <v>17</v>
      </c>
      <c r="G12" s="38">
        <v>41915</v>
      </c>
      <c r="H12" s="35">
        <v>10261177.0099994</v>
      </c>
      <c r="I12" s="35">
        <v>126778</v>
      </c>
      <c r="L12" s="19"/>
      <c r="M12" s="19"/>
      <c r="N12" s="6"/>
      <c r="O12" s="6"/>
    </row>
    <row r="13" spans="2:15" x14ac:dyDescent="0.3">
      <c r="D13" s="36" t="s">
        <v>45</v>
      </c>
      <c r="E13" s="40" t="s">
        <v>40</v>
      </c>
      <c r="F13" s="37" t="s">
        <v>17</v>
      </c>
      <c r="G13" s="38">
        <v>42780</v>
      </c>
      <c r="H13" s="35">
        <v>15700.43</v>
      </c>
      <c r="I13" s="35">
        <v>375</v>
      </c>
      <c r="L13" s="19"/>
      <c r="M13" s="19"/>
      <c r="N13" s="6"/>
      <c r="O13" s="6"/>
    </row>
    <row r="14" spans="2:15" x14ac:dyDescent="0.3">
      <c r="D14" s="36" t="s">
        <v>46</v>
      </c>
      <c r="E14" s="40">
        <v>2</v>
      </c>
      <c r="F14" s="37" t="s">
        <v>17</v>
      </c>
      <c r="G14" s="38">
        <v>42164</v>
      </c>
      <c r="H14" s="35">
        <v>375522.26</v>
      </c>
      <c r="I14" s="35">
        <v>7613</v>
      </c>
      <c r="L14" s="19"/>
      <c r="M14" s="19"/>
      <c r="N14" s="6"/>
      <c r="O14" s="6"/>
    </row>
    <row r="15" spans="2:15" x14ac:dyDescent="0.3">
      <c r="D15" s="36" t="s">
        <v>47</v>
      </c>
      <c r="E15" s="40" t="s">
        <v>40</v>
      </c>
      <c r="F15" s="37" t="s">
        <v>17</v>
      </c>
      <c r="G15" s="38">
        <v>43186</v>
      </c>
      <c r="H15" s="35">
        <v>16482.919999999998</v>
      </c>
      <c r="I15" s="35">
        <v>163</v>
      </c>
      <c r="L15" s="19"/>
      <c r="M15" s="19"/>
      <c r="N15" s="6"/>
      <c r="O15" s="6"/>
    </row>
    <row r="16" spans="2:15" x14ac:dyDescent="0.3">
      <c r="D16" s="42" t="s">
        <v>48</v>
      </c>
      <c r="E16" s="40">
        <v>3</v>
      </c>
      <c r="F16" s="37" t="s">
        <v>17</v>
      </c>
      <c r="G16" s="38">
        <v>42779</v>
      </c>
      <c r="H16" s="35">
        <v>82208.81</v>
      </c>
      <c r="I16" s="35">
        <v>654</v>
      </c>
      <c r="L16" s="19"/>
      <c r="M16" s="19"/>
      <c r="N16" s="6"/>
      <c r="O16" s="6"/>
    </row>
    <row r="17" spans="4:15" x14ac:dyDescent="0.3">
      <c r="D17" s="42" t="s">
        <v>49</v>
      </c>
      <c r="E17" s="40" t="s">
        <v>40</v>
      </c>
      <c r="F17" s="37" t="s">
        <v>17</v>
      </c>
      <c r="G17" s="38">
        <v>42507</v>
      </c>
      <c r="H17" s="35">
        <v>16225.81</v>
      </c>
      <c r="I17" s="35">
        <v>178</v>
      </c>
      <c r="L17" s="19"/>
      <c r="M17" s="19"/>
      <c r="N17" s="6"/>
      <c r="O17" s="6"/>
    </row>
    <row r="18" spans="4:15" x14ac:dyDescent="0.3">
      <c r="D18" s="42" t="s">
        <v>50</v>
      </c>
      <c r="E18" s="40" t="s">
        <v>40</v>
      </c>
      <c r="F18" s="37" t="s">
        <v>17</v>
      </c>
      <c r="G18" s="38">
        <v>42451</v>
      </c>
      <c r="H18" s="35">
        <v>1131.56</v>
      </c>
      <c r="I18" s="35">
        <v>109</v>
      </c>
      <c r="J18" s="24"/>
      <c r="L18" s="19"/>
      <c r="M18" s="19"/>
      <c r="N18" s="6"/>
      <c r="O18" s="6"/>
    </row>
    <row r="19" spans="4:15" x14ac:dyDescent="0.3">
      <c r="D19" s="42" t="s">
        <v>51</v>
      </c>
      <c r="E19" s="40">
        <v>3</v>
      </c>
      <c r="F19" s="37" t="s">
        <v>17</v>
      </c>
      <c r="G19" s="38">
        <v>42790</v>
      </c>
      <c r="H19" s="35">
        <v>78695.11</v>
      </c>
      <c r="I19" s="35">
        <v>611</v>
      </c>
      <c r="L19" s="19"/>
      <c r="M19" s="19"/>
      <c r="N19" s="6"/>
      <c r="O19" s="6"/>
    </row>
    <row r="20" spans="4:15" x14ac:dyDescent="0.3">
      <c r="D20" s="42" t="s">
        <v>52</v>
      </c>
      <c r="E20" s="40" t="s">
        <v>40</v>
      </c>
      <c r="F20" s="37" t="s">
        <v>17</v>
      </c>
      <c r="G20" s="38">
        <v>42824</v>
      </c>
      <c r="H20" s="35">
        <v>9351.6299999999992</v>
      </c>
      <c r="I20" s="35">
        <v>183</v>
      </c>
      <c r="L20" s="19"/>
      <c r="M20" s="19"/>
      <c r="N20" s="6"/>
      <c r="O20" s="6"/>
    </row>
    <row r="21" spans="4:15" x14ac:dyDescent="0.3">
      <c r="D21" s="42" t="s">
        <v>53</v>
      </c>
      <c r="E21" s="40">
        <v>3</v>
      </c>
      <c r="F21" s="37" t="s">
        <v>17</v>
      </c>
      <c r="G21" s="38">
        <v>42572</v>
      </c>
      <c r="H21" s="35">
        <v>18435.57</v>
      </c>
      <c r="I21" s="35">
        <v>280</v>
      </c>
      <c r="L21" s="19"/>
      <c r="M21" s="19"/>
      <c r="N21" s="6"/>
      <c r="O21" s="6"/>
    </row>
    <row r="22" spans="4:15" x14ac:dyDescent="0.3">
      <c r="D22" s="42" t="s">
        <v>54</v>
      </c>
      <c r="E22" s="40">
        <v>3</v>
      </c>
      <c r="F22" s="37" t="s">
        <v>17</v>
      </c>
      <c r="G22" s="38">
        <v>42891</v>
      </c>
      <c r="H22" s="35">
        <v>15344.15</v>
      </c>
      <c r="I22" s="35">
        <v>138</v>
      </c>
      <c r="J22" s="24"/>
      <c r="K22" s="22"/>
      <c r="L22" s="19"/>
      <c r="M22" s="19"/>
      <c r="N22" s="6"/>
      <c r="O22" s="6"/>
    </row>
    <row r="23" spans="4:15" x14ac:dyDescent="0.3">
      <c r="D23" s="42" t="s">
        <v>55</v>
      </c>
      <c r="E23" s="40">
        <v>2</v>
      </c>
      <c r="F23" s="37" t="s">
        <v>17</v>
      </c>
      <c r="G23" s="38">
        <v>42018</v>
      </c>
      <c r="H23" s="35">
        <v>7727.29</v>
      </c>
      <c r="I23" s="35">
        <v>72</v>
      </c>
      <c r="L23" s="19"/>
      <c r="M23" s="19"/>
      <c r="N23" s="6"/>
      <c r="O23" s="6"/>
    </row>
    <row r="24" spans="4:15" x14ac:dyDescent="0.3">
      <c r="D24" s="42" t="s">
        <v>56</v>
      </c>
      <c r="E24" s="40" t="s">
        <v>40</v>
      </c>
      <c r="F24" s="37" t="s">
        <v>17</v>
      </c>
      <c r="G24" s="38">
        <v>42801</v>
      </c>
      <c r="H24" s="35">
        <v>221516.06</v>
      </c>
      <c r="I24" s="35">
        <v>2776</v>
      </c>
      <c r="L24" s="19"/>
      <c r="M24" s="19"/>
      <c r="N24" s="6"/>
      <c r="O24" s="6"/>
    </row>
    <row r="25" spans="4:15" x14ac:dyDescent="0.3">
      <c r="D25" s="42" t="s">
        <v>57</v>
      </c>
      <c r="E25" s="40" t="s">
        <v>40</v>
      </c>
      <c r="F25" s="37" t="s">
        <v>17</v>
      </c>
      <c r="G25" s="38">
        <v>42781</v>
      </c>
      <c r="H25" s="35">
        <v>70178.679999999993</v>
      </c>
      <c r="I25" s="35">
        <v>614</v>
      </c>
      <c r="L25" s="19"/>
      <c r="M25" s="19"/>
      <c r="N25" s="6"/>
      <c r="O25" s="6"/>
    </row>
    <row r="26" spans="4:15" x14ac:dyDescent="0.3">
      <c r="D26" s="42" t="s">
        <v>58</v>
      </c>
      <c r="E26" s="40">
        <v>3</v>
      </c>
      <c r="F26" s="37" t="s">
        <v>17</v>
      </c>
      <c r="G26" s="38">
        <v>43269</v>
      </c>
      <c r="H26" s="35">
        <f>81234.79+4022.93</f>
        <v>85257.719999999987</v>
      </c>
      <c r="I26" s="35">
        <f>1321+30</f>
        <v>1351</v>
      </c>
      <c r="L26" s="19"/>
      <c r="M26" s="19"/>
      <c r="N26" s="6"/>
      <c r="O26" s="6"/>
    </row>
    <row r="27" spans="4:15" x14ac:dyDescent="0.3">
      <c r="D27" s="42" t="s">
        <v>59</v>
      </c>
      <c r="E27" s="40" t="s">
        <v>40</v>
      </c>
      <c r="F27" s="37" t="s">
        <v>17</v>
      </c>
      <c r="G27" s="38">
        <v>42180</v>
      </c>
      <c r="H27" s="35">
        <v>22210.93</v>
      </c>
      <c r="I27" s="35">
        <v>650</v>
      </c>
      <c r="L27" s="19"/>
      <c r="M27" s="19"/>
      <c r="N27" s="6"/>
      <c r="O27" s="6"/>
    </row>
    <row r="28" spans="4:15" x14ac:dyDescent="0.3">
      <c r="D28" s="42" t="s">
        <v>60</v>
      </c>
      <c r="E28" s="40" t="s">
        <v>40</v>
      </c>
      <c r="F28" s="37" t="s">
        <v>17</v>
      </c>
      <c r="G28" s="38">
        <v>42244</v>
      </c>
      <c r="H28" s="35">
        <v>31189.88</v>
      </c>
      <c r="I28" s="35">
        <v>184</v>
      </c>
      <c r="L28" s="19"/>
      <c r="M28" s="19"/>
      <c r="N28" s="6"/>
      <c r="O28" s="6"/>
    </row>
    <row r="29" spans="4:15" x14ac:dyDescent="0.3">
      <c r="D29" s="42" t="s">
        <v>61</v>
      </c>
      <c r="E29" s="40" t="s">
        <v>40</v>
      </c>
      <c r="F29" s="37" t="s">
        <v>17</v>
      </c>
      <c r="G29" s="38">
        <v>42865</v>
      </c>
      <c r="H29" s="35">
        <v>12074.71</v>
      </c>
      <c r="I29" s="35">
        <v>140</v>
      </c>
      <c r="L29" s="19"/>
      <c r="M29" s="19"/>
      <c r="N29" s="6"/>
      <c r="O29" s="6"/>
    </row>
    <row r="30" spans="4:15" x14ac:dyDescent="0.3">
      <c r="D30" s="42" t="s">
        <v>62</v>
      </c>
      <c r="E30" s="40" t="s">
        <v>40</v>
      </c>
      <c r="F30" s="37" t="s">
        <v>17</v>
      </c>
      <c r="G30" s="38">
        <v>42557</v>
      </c>
      <c r="H30" s="35">
        <v>14684.06</v>
      </c>
      <c r="I30" s="35">
        <v>359</v>
      </c>
      <c r="L30" s="19"/>
      <c r="M30" s="19"/>
      <c r="N30" s="6"/>
      <c r="O30" s="6"/>
    </row>
    <row r="31" spans="4:15" x14ac:dyDescent="0.3">
      <c r="D31" s="42" t="s">
        <v>63</v>
      </c>
      <c r="E31" s="40">
        <v>3</v>
      </c>
      <c r="F31" s="37" t="s">
        <v>17</v>
      </c>
      <c r="G31" s="38">
        <v>42808</v>
      </c>
      <c r="H31" s="35">
        <v>39223.770000000004</v>
      </c>
      <c r="I31" s="35">
        <v>567</v>
      </c>
      <c r="L31" s="19"/>
      <c r="M31" s="19"/>
      <c r="N31" s="6"/>
      <c r="O31" s="6"/>
    </row>
    <row r="32" spans="4:15" x14ac:dyDescent="0.3">
      <c r="D32" s="42" t="s">
        <v>64</v>
      </c>
      <c r="E32" s="40" t="s">
        <v>40</v>
      </c>
      <c r="F32" s="37" t="s">
        <v>17</v>
      </c>
      <c r="G32" s="38">
        <v>42824</v>
      </c>
      <c r="H32" s="35">
        <v>55397.43</v>
      </c>
      <c r="I32" s="35">
        <v>94</v>
      </c>
      <c r="L32" s="19"/>
      <c r="M32" s="19"/>
      <c r="N32" s="6"/>
      <c r="O32" s="6"/>
    </row>
    <row r="33" spans="4:15" x14ac:dyDescent="0.3">
      <c r="D33" s="42" t="s">
        <v>65</v>
      </c>
      <c r="E33" s="40">
        <v>3</v>
      </c>
      <c r="F33" s="37" t="s">
        <v>17</v>
      </c>
      <c r="G33" s="38">
        <v>43280</v>
      </c>
      <c r="H33" s="35">
        <f>30439.21+4148.1</f>
        <v>34587.31</v>
      </c>
      <c r="I33" s="35">
        <f>502+6</f>
        <v>508</v>
      </c>
      <c r="L33" s="19"/>
      <c r="M33" s="19"/>
      <c r="N33" s="6"/>
      <c r="O33" s="6"/>
    </row>
    <row r="34" spans="4:15" x14ac:dyDescent="0.3">
      <c r="D34" s="42" t="s">
        <v>66</v>
      </c>
      <c r="E34" s="40">
        <v>3</v>
      </c>
      <c r="F34" s="37" t="s">
        <v>17</v>
      </c>
      <c r="G34" s="38">
        <v>42835</v>
      </c>
      <c r="H34" s="35">
        <v>63427.71</v>
      </c>
      <c r="I34" s="35">
        <v>1374</v>
      </c>
      <c r="L34" s="19"/>
      <c r="M34" s="19"/>
      <c r="N34" s="6"/>
      <c r="O34" s="6"/>
    </row>
    <row r="35" spans="4:15" x14ac:dyDescent="0.3">
      <c r="D35" s="42" t="s">
        <v>26</v>
      </c>
      <c r="E35" s="40" t="s">
        <v>40</v>
      </c>
      <c r="F35" s="37" t="s">
        <v>17</v>
      </c>
      <c r="G35" s="38">
        <v>42836</v>
      </c>
      <c r="H35" s="35">
        <v>23971.94</v>
      </c>
      <c r="I35" s="35">
        <v>302</v>
      </c>
      <c r="L35" s="19"/>
      <c r="M35" s="19"/>
      <c r="N35" s="6"/>
      <c r="O35" s="6"/>
    </row>
    <row r="36" spans="4:15" x14ac:dyDescent="0.3">
      <c r="D36" s="42" t="s">
        <v>67</v>
      </c>
      <c r="E36" s="40">
        <v>3</v>
      </c>
      <c r="F36" s="37" t="s">
        <v>17</v>
      </c>
      <c r="G36" s="38">
        <v>42815</v>
      </c>
      <c r="H36" s="35">
        <v>21433.649999999998</v>
      </c>
      <c r="I36" s="35">
        <v>563</v>
      </c>
      <c r="L36" s="19"/>
      <c r="M36" s="19"/>
      <c r="N36" s="6"/>
      <c r="O36" s="6"/>
    </row>
    <row r="37" spans="4:15" x14ac:dyDescent="0.3">
      <c r="D37" s="42" t="s">
        <v>68</v>
      </c>
      <c r="E37" s="40">
        <v>3</v>
      </c>
      <c r="F37" s="37" t="s">
        <v>17</v>
      </c>
      <c r="G37" s="38">
        <v>42265</v>
      </c>
      <c r="H37" s="35">
        <v>7861658.1900000004</v>
      </c>
      <c r="I37" s="35">
        <v>46215</v>
      </c>
      <c r="L37" s="19"/>
      <c r="M37" s="19"/>
      <c r="N37" s="6"/>
      <c r="O37" s="6"/>
    </row>
    <row r="38" spans="4:15" x14ac:dyDescent="0.3">
      <c r="D38" s="42" t="s">
        <v>69</v>
      </c>
      <c r="E38" s="40">
        <v>3</v>
      </c>
      <c r="F38" s="37" t="s">
        <v>17</v>
      </c>
      <c r="G38" s="38">
        <v>42891</v>
      </c>
      <c r="H38" s="35">
        <v>22227.010000000002</v>
      </c>
      <c r="I38" s="35">
        <v>31</v>
      </c>
      <c r="J38" s="25"/>
      <c r="K38" s="24"/>
      <c r="L38" s="19"/>
      <c r="M38" s="19"/>
      <c r="N38" s="6"/>
      <c r="O38" s="6"/>
    </row>
    <row r="39" spans="4:15" x14ac:dyDescent="0.3">
      <c r="D39" s="42" t="s">
        <v>28</v>
      </c>
      <c r="E39" s="40" t="s">
        <v>40</v>
      </c>
      <c r="F39" s="37" t="s">
        <v>17</v>
      </c>
      <c r="G39" s="38">
        <v>42866</v>
      </c>
      <c r="H39" s="35">
        <v>6045.24</v>
      </c>
      <c r="I39" s="35">
        <v>92</v>
      </c>
      <c r="L39" s="19"/>
      <c r="M39" s="19"/>
      <c r="N39" s="6"/>
      <c r="O39" s="6"/>
    </row>
    <row r="40" spans="4:15" x14ac:dyDescent="0.3">
      <c r="D40" s="42" t="s">
        <v>24</v>
      </c>
      <c r="E40" s="40" t="s">
        <v>40</v>
      </c>
      <c r="F40" s="37" t="s">
        <v>17</v>
      </c>
      <c r="G40" s="38">
        <v>42837</v>
      </c>
      <c r="H40" s="35">
        <v>61398.73</v>
      </c>
      <c r="I40" s="35">
        <v>272</v>
      </c>
      <c r="L40" s="19"/>
      <c r="M40" s="19"/>
      <c r="N40" s="6"/>
      <c r="O40" s="6"/>
    </row>
    <row r="41" spans="4:15" x14ac:dyDescent="0.3">
      <c r="D41" s="42" t="s">
        <v>70</v>
      </c>
      <c r="E41" s="40" t="s">
        <v>40</v>
      </c>
      <c r="F41" s="37" t="s">
        <v>17</v>
      </c>
      <c r="G41" s="38">
        <v>42815</v>
      </c>
      <c r="H41" s="35">
        <v>69601.59</v>
      </c>
      <c r="I41" s="35">
        <v>566</v>
      </c>
      <c r="L41" s="19"/>
      <c r="M41" s="19"/>
      <c r="N41" s="6"/>
      <c r="O41" s="6"/>
    </row>
    <row r="42" spans="4:15" x14ac:dyDescent="0.3">
      <c r="D42" s="42" t="s">
        <v>71</v>
      </c>
      <c r="E42" s="40" t="s">
        <v>40</v>
      </c>
      <c r="F42" s="37" t="s">
        <v>17</v>
      </c>
      <c r="G42" s="38">
        <v>43182</v>
      </c>
      <c r="H42" s="35">
        <v>31278.21</v>
      </c>
      <c r="I42" s="35">
        <v>403</v>
      </c>
      <c r="L42" s="19"/>
      <c r="M42" s="19"/>
      <c r="N42" s="6"/>
      <c r="O42" s="6"/>
    </row>
    <row r="43" spans="4:15" x14ac:dyDescent="0.3">
      <c r="D43" s="42" t="s">
        <v>72</v>
      </c>
      <c r="E43" s="40">
        <v>2</v>
      </c>
      <c r="F43" s="37" t="s">
        <v>17</v>
      </c>
      <c r="G43" s="38">
        <v>42074</v>
      </c>
      <c r="H43" s="35">
        <v>16998.91</v>
      </c>
      <c r="I43" s="35">
        <v>40</v>
      </c>
      <c r="L43" s="19"/>
      <c r="M43" s="19"/>
      <c r="N43" s="6"/>
      <c r="O43" s="6"/>
    </row>
    <row r="44" spans="4:15" x14ac:dyDescent="0.3">
      <c r="D44" s="42" t="s">
        <v>73</v>
      </c>
      <c r="E44" s="40">
        <v>3</v>
      </c>
      <c r="F44" s="37" t="s">
        <v>17</v>
      </c>
      <c r="G44" s="38">
        <v>42804</v>
      </c>
      <c r="H44" s="35">
        <v>371398.47</v>
      </c>
      <c r="I44" s="35">
        <v>6410</v>
      </c>
      <c r="L44" s="19"/>
      <c r="M44" s="19"/>
      <c r="N44" s="6"/>
      <c r="O44" s="6"/>
    </row>
    <row r="45" spans="4:15" x14ac:dyDescent="0.3">
      <c r="D45" s="42" t="s">
        <v>74</v>
      </c>
      <c r="E45" s="40" t="s">
        <v>40</v>
      </c>
      <c r="F45" s="37" t="s">
        <v>17</v>
      </c>
      <c r="G45" s="38">
        <v>42891</v>
      </c>
      <c r="H45" s="35">
        <v>3952.52</v>
      </c>
      <c r="I45" s="35">
        <v>94</v>
      </c>
      <c r="L45" s="19"/>
      <c r="M45" s="19"/>
      <c r="N45" s="6"/>
      <c r="O45" s="6"/>
    </row>
    <row r="46" spans="4:15" x14ac:dyDescent="0.3">
      <c r="D46" s="42" t="s">
        <v>75</v>
      </c>
      <c r="E46" s="40" t="s">
        <v>40</v>
      </c>
      <c r="F46" s="37" t="s">
        <v>17</v>
      </c>
      <c r="G46" s="38">
        <v>43136</v>
      </c>
      <c r="H46" s="35">
        <v>308901.94000000006</v>
      </c>
      <c r="I46" s="35">
        <v>6097</v>
      </c>
      <c r="L46" s="19"/>
      <c r="M46" s="19"/>
      <c r="N46" s="6"/>
      <c r="O46" s="6"/>
    </row>
    <row r="47" spans="4:15" x14ac:dyDescent="0.3">
      <c r="D47" s="42" t="s">
        <v>76</v>
      </c>
      <c r="E47" s="40" t="s">
        <v>77</v>
      </c>
      <c r="F47" s="37" t="s">
        <v>17</v>
      </c>
      <c r="G47" s="38">
        <v>42065</v>
      </c>
      <c r="H47" s="35">
        <v>37705.93</v>
      </c>
      <c r="I47" s="35">
        <v>46</v>
      </c>
      <c r="L47" s="19"/>
      <c r="M47" s="19"/>
      <c r="N47" s="6"/>
      <c r="O47" s="6"/>
    </row>
    <row r="48" spans="4:15" x14ac:dyDescent="0.3">
      <c r="D48" s="42" t="s">
        <v>78</v>
      </c>
      <c r="E48" s="40" t="s">
        <v>40</v>
      </c>
      <c r="F48" s="37" t="s">
        <v>17</v>
      </c>
      <c r="G48" s="38">
        <v>42824</v>
      </c>
      <c r="H48" s="35">
        <v>27596.51</v>
      </c>
      <c r="I48" s="35">
        <v>1455</v>
      </c>
      <c r="L48" s="19"/>
      <c r="M48" s="19"/>
      <c r="N48" s="6"/>
      <c r="O48" s="6"/>
    </row>
    <row r="49" spans="4:15" x14ac:dyDescent="0.3">
      <c r="D49" s="42" t="s">
        <v>79</v>
      </c>
      <c r="E49" s="40" t="s">
        <v>40</v>
      </c>
      <c r="F49" s="37" t="s">
        <v>17</v>
      </c>
      <c r="G49" s="38">
        <v>42832</v>
      </c>
      <c r="H49" s="35">
        <v>1145.96</v>
      </c>
      <c r="I49" s="35">
        <v>54</v>
      </c>
      <c r="L49" s="19"/>
      <c r="M49" s="19"/>
      <c r="N49" s="6"/>
      <c r="O49" s="6"/>
    </row>
    <row r="50" spans="4:15" x14ac:dyDescent="0.3">
      <c r="D50" s="42" t="s">
        <v>80</v>
      </c>
      <c r="E50" s="40">
        <v>3</v>
      </c>
      <c r="F50" s="37" t="s">
        <v>17</v>
      </c>
      <c r="G50" s="38">
        <v>42845</v>
      </c>
      <c r="H50" s="35">
        <v>27247.010000000002</v>
      </c>
      <c r="I50" s="35">
        <v>36</v>
      </c>
      <c r="L50" s="19"/>
      <c r="M50" s="19"/>
      <c r="N50" s="6"/>
      <c r="O50" s="6"/>
    </row>
    <row r="51" spans="4:15" x14ac:dyDescent="0.3">
      <c r="D51" s="42" t="s">
        <v>81</v>
      </c>
      <c r="E51" s="40" t="s">
        <v>77</v>
      </c>
      <c r="F51" s="37" t="s">
        <v>17</v>
      </c>
      <c r="G51" s="38">
        <v>42403</v>
      </c>
      <c r="H51" s="35">
        <v>77923.789999999994</v>
      </c>
      <c r="I51" s="35">
        <v>1662</v>
      </c>
      <c r="L51" s="19"/>
      <c r="M51" s="19"/>
      <c r="N51" s="6"/>
      <c r="O51" s="6"/>
    </row>
    <row r="52" spans="4:15" x14ac:dyDescent="0.3">
      <c r="D52" s="42" t="s">
        <v>82</v>
      </c>
      <c r="E52" s="40">
        <v>2</v>
      </c>
      <c r="F52" s="37" t="s">
        <v>17</v>
      </c>
      <c r="G52" s="38">
        <v>42195</v>
      </c>
      <c r="H52" s="35">
        <v>1454.3</v>
      </c>
      <c r="I52" s="35">
        <v>76</v>
      </c>
      <c r="L52" s="19"/>
      <c r="M52" s="19"/>
      <c r="N52" s="6"/>
      <c r="O52" s="6"/>
    </row>
    <row r="53" spans="4:15" x14ac:dyDescent="0.3">
      <c r="D53" s="42" t="s">
        <v>83</v>
      </c>
      <c r="E53" s="40" t="s">
        <v>40</v>
      </c>
      <c r="F53" s="37" t="s">
        <v>17</v>
      </c>
      <c r="G53" s="38">
        <v>42762</v>
      </c>
      <c r="H53" s="35">
        <v>10510.92</v>
      </c>
      <c r="I53" s="35">
        <v>13</v>
      </c>
      <c r="L53" s="19"/>
      <c r="M53" s="19"/>
      <c r="N53" s="6"/>
      <c r="O53" s="6"/>
    </row>
    <row r="54" spans="4:15" x14ac:dyDescent="0.3">
      <c r="D54" s="42" t="s">
        <v>29</v>
      </c>
      <c r="E54" s="40" t="s">
        <v>40</v>
      </c>
      <c r="F54" s="37" t="s">
        <v>17</v>
      </c>
      <c r="G54" s="38">
        <v>42971</v>
      </c>
      <c r="H54" s="35">
        <v>1000</v>
      </c>
      <c r="I54" s="35">
        <v>1</v>
      </c>
      <c r="L54" s="19"/>
      <c r="M54" s="19"/>
      <c r="N54" s="6"/>
      <c r="O54" s="6"/>
    </row>
    <row r="55" spans="4:15" x14ac:dyDescent="0.3">
      <c r="D55" s="42" t="s">
        <v>84</v>
      </c>
      <c r="E55" s="40" t="s">
        <v>40</v>
      </c>
      <c r="F55" s="37" t="s">
        <v>17</v>
      </c>
      <c r="G55" s="38">
        <v>42695</v>
      </c>
      <c r="H55" s="35">
        <v>34709.06</v>
      </c>
      <c r="I55" s="35">
        <v>45</v>
      </c>
      <c r="L55" s="19"/>
      <c r="M55" s="19"/>
      <c r="N55" s="6"/>
      <c r="O55" s="6"/>
    </row>
    <row r="56" spans="4:15" x14ac:dyDescent="0.3">
      <c r="D56" s="42" t="s">
        <v>85</v>
      </c>
      <c r="E56" s="40">
        <v>3</v>
      </c>
      <c r="F56" s="37" t="s">
        <v>17</v>
      </c>
      <c r="G56" s="38">
        <v>42762</v>
      </c>
      <c r="H56" s="35">
        <v>29265.25</v>
      </c>
      <c r="I56" s="35">
        <v>35</v>
      </c>
      <c r="L56" s="19"/>
      <c r="M56" s="19"/>
      <c r="N56" s="6"/>
      <c r="O56" s="6"/>
    </row>
    <row r="57" spans="4:15" x14ac:dyDescent="0.3">
      <c r="D57" s="42" t="s">
        <v>86</v>
      </c>
      <c r="E57" s="40">
        <v>3</v>
      </c>
      <c r="F57" s="37" t="s">
        <v>17</v>
      </c>
      <c r="G57" s="38">
        <v>42824</v>
      </c>
      <c r="H57" s="35">
        <v>3899.72</v>
      </c>
      <c r="I57" s="35">
        <v>6</v>
      </c>
      <c r="L57" s="19"/>
      <c r="M57" s="19"/>
      <c r="N57" s="6"/>
      <c r="O57" s="6"/>
    </row>
    <row r="58" spans="4:15" x14ac:dyDescent="0.3">
      <c r="D58" s="42" t="s">
        <v>87</v>
      </c>
      <c r="E58" s="40" t="s">
        <v>40</v>
      </c>
      <c r="F58" s="37" t="s">
        <v>17</v>
      </c>
      <c r="G58" s="38">
        <v>42983</v>
      </c>
      <c r="H58" s="35">
        <v>4118.3100000000004</v>
      </c>
      <c r="I58" s="35">
        <v>13</v>
      </c>
      <c r="L58" s="19"/>
      <c r="M58" s="19"/>
      <c r="N58" s="6"/>
      <c r="O58" s="6"/>
    </row>
    <row r="59" spans="4:15" x14ac:dyDescent="0.3">
      <c r="D59" s="42" t="s">
        <v>88</v>
      </c>
      <c r="E59" s="40">
        <v>2</v>
      </c>
      <c r="F59" s="37" t="s">
        <v>17</v>
      </c>
      <c r="G59" s="38">
        <v>42145</v>
      </c>
      <c r="H59" s="35">
        <v>19765.53</v>
      </c>
      <c r="I59" s="35">
        <v>38</v>
      </c>
      <c r="L59" s="19"/>
      <c r="M59" s="19"/>
      <c r="N59" s="6"/>
      <c r="O59" s="6"/>
    </row>
    <row r="60" spans="4:15" x14ac:dyDescent="0.3">
      <c r="D60" s="42" t="s">
        <v>89</v>
      </c>
      <c r="E60" s="40">
        <v>2</v>
      </c>
      <c r="F60" s="37" t="s">
        <v>17</v>
      </c>
      <c r="G60" s="38">
        <v>42145</v>
      </c>
      <c r="H60" s="35">
        <v>6789.09</v>
      </c>
      <c r="I60" s="35">
        <v>106</v>
      </c>
      <c r="L60" s="19"/>
      <c r="M60" s="19"/>
      <c r="N60" s="6"/>
      <c r="O60" s="6"/>
    </row>
    <row r="61" spans="4:15" x14ac:dyDescent="0.3">
      <c r="D61" s="42" t="s">
        <v>90</v>
      </c>
      <c r="E61" s="40" t="s">
        <v>40</v>
      </c>
      <c r="F61" s="37" t="s">
        <v>17</v>
      </c>
      <c r="G61" s="38">
        <v>42646</v>
      </c>
      <c r="H61" s="35">
        <v>2446.61</v>
      </c>
      <c r="I61" s="35">
        <v>70</v>
      </c>
      <c r="L61" s="19"/>
      <c r="M61" s="19"/>
      <c r="N61" s="6"/>
      <c r="O61" s="6"/>
    </row>
    <row r="62" spans="4:15" x14ac:dyDescent="0.3">
      <c r="D62" s="42" t="s">
        <v>23</v>
      </c>
      <c r="E62" s="40" t="s">
        <v>40</v>
      </c>
      <c r="F62" s="37" t="s">
        <v>17</v>
      </c>
      <c r="G62" s="38">
        <v>42796</v>
      </c>
      <c r="H62" s="35">
        <v>433.76</v>
      </c>
      <c r="I62" s="35">
        <v>6</v>
      </c>
      <c r="L62" s="19"/>
      <c r="M62" s="19"/>
      <c r="N62" s="6"/>
      <c r="O62" s="6"/>
    </row>
    <row r="63" spans="4:15" x14ac:dyDescent="0.3">
      <c r="D63" s="42" t="s">
        <v>91</v>
      </c>
      <c r="E63" s="40">
        <v>3</v>
      </c>
      <c r="F63" s="37" t="s">
        <v>17</v>
      </c>
      <c r="G63" s="38">
        <v>43262</v>
      </c>
      <c r="H63" s="35">
        <f>8470-1000</f>
        <v>7470</v>
      </c>
      <c r="I63" s="35">
        <f>9-1</f>
        <v>8</v>
      </c>
      <c r="L63" s="19"/>
      <c r="M63" s="19"/>
      <c r="N63" s="6"/>
      <c r="O63" s="6"/>
    </row>
    <row r="64" spans="4:15" x14ac:dyDescent="0.3">
      <c r="D64" s="42" t="s">
        <v>92</v>
      </c>
      <c r="E64" s="40" t="s">
        <v>40</v>
      </c>
      <c r="F64" s="37" t="s">
        <v>17</v>
      </c>
      <c r="G64" s="38">
        <v>42662</v>
      </c>
      <c r="H64" s="35">
        <v>370</v>
      </c>
      <c r="I64" s="35">
        <v>2</v>
      </c>
      <c r="L64" s="19"/>
      <c r="M64" s="19"/>
      <c r="N64" s="6"/>
      <c r="O64" s="6"/>
    </row>
    <row r="65" spans="4:15" x14ac:dyDescent="0.3">
      <c r="D65" s="42" t="s">
        <v>93</v>
      </c>
      <c r="E65" s="40">
        <v>3</v>
      </c>
      <c r="F65" s="37" t="s">
        <v>17</v>
      </c>
      <c r="G65" s="38">
        <v>42598</v>
      </c>
      <c r="H65" s="35">
        <v>672108.72</v>
      </c>
      <c r="I65" s="35">
        <v>905</v>
      </c>
      <c r="L65" s="19"/>
      <c r="M65" s="19"/>
      <c r="N65" s="6"/>
      <c r="O65" s="6"/>
    </row>
    <row r="66" spans="4:15" x14ac:dyDescent="0.3">
      <c r="D66" s="42" t="s">
        <v>94</v>
      </c>
      <c r="E66" s="40">
        <v>3</v>
      </c>
      <c r="F66" s="37" t="s">
        <v>17</v>
      </c>
      <c r="G66" s="38">
        <v>42895</v>
      </c>
      <c r="H66" s="35">
        <v>4504887.57</v>
      </c>
      <c r="I66" s="35">
        <v>20399</v>
      </c>
      <c r="L66" s="19"/>
      <c r="M66" s="19"/>
      <c r="N66" s="6"/>
      <c r="O66" s="6"/>
    </row>
    <row r="67" spans="4:15" x14ac:dyDescent="0.3">
      <c r="D67" s="42" t="s">
        <v>95</v>
      </c>
      <c r="E67" s="40" t="s">
        <v>40</v>
      </c>
      <c r="F67" s="37" t="s">
        <v>17</v>
      </c>
      <c r="G67" s="38">
        <v>43062</v>
      </c>
      <c r="H67" s="35">
        <v>1517929.94</v>
      </c>
      <c r="I67" s="35">
        <v>9273</v>
      </c>
      <c r="L67" s="19"/>
      <c r="M67" s="19"/>
      <c r="N67" s="6"/>
      <c r="O67" s="6"/>
    </row>
    <row r="68" spans="4:15" x14ac:dyDescent="0.3">
      <c r="D68" s="42" t="s">
        <v>96</v>
      </c>
      <c r="E68" s="40" t="s">
        <v>40</v>
      </c>
      <c r="F68" s="37" t="s">
        <v>17</v>
      </c>
      <c r="G68" s="38">
        <v>42599</v>
      </c>
      <c r="H68" s="35">
        <v>352825.48</v>
      </c>
      <c r="I68" s="35">
        <v>8483</v>
      </c>
      <c r="L68" s="19"/>
      <c r="M68" s="19"/>
      <c r="N68" s="6"/>
      <c r="O68" s="6"/>
    </row>
    <row r="69" spans="4:15" x14ac:dyDescent="0.3">
      <c r="D69" s="42" t="s">
        <v>97</v>
      </c>
      <c r="E69" s="40" t="s">
        <v>77</v>
      </c>
      <c r="F69" s="37" t="s">
        <v>17</v>
      </c>
      <c r="G69" s="38">
        <v>41970</v>
      </c>
      <c r="H69" s="35">
        <v>643459.35000000009</v>
      </c>
      <c r="I69" s="35">
        <v>4622</v>
      </c>
      <c r="L69" s="19"/>
      <c r="M69" s="19"/>
      <c r="N69" s="6"/>
      <c r="O69" s="6"/>
    </row>
    <row r="70" spans="4:15" x14ac:dyDescent="0.3">
      <c r="D70" s="42" t="s">
        <v>98</v>
      </c>
      <c r="E70" s="40" t="s">
        <v>40</v>
      </c>
      <c r="F70" s="37" t="s">
        <v>17</v>
      </c>
      <c r="G70" s="38">
        <v>42808</v>
      </c>
      <c r="H70" s="35">
        <v>73695.17</v>
      </c>
      <c r="I70" s="35">
        <v>1436</v>
      </c>
      <c r="L70" s="19"/>
      <c r="M70" s="19"/>
      <c r="N70" s="6"/>
      <c r="O70" s="6"/>
    </row>
    <row r="71" spans="4:15" x14ac:dyDescent="0.3">
      <c r="D71" s="42" t="s">
        <v>99</v>
      </c>
      <c r="E71" s="40" t="s">
        <v>40</v>
      </c>
      <c r="F71" s="37" t="s">
        <v>17</v>
      </c>
      <c r="G71" s="38">
        <v>42608</v>
      </c>
      <c r="H71" s="35">
        <v>23028.87</v>
      </c>
      <c r="I71" s="35">
        <v>305</v>
      </c>
      <c r="L71" s="19"/>
      <c r="M71" s="19"/>
      <c r="N71" s="6"/>
      <c r="O71" s="6"/>
    </row>
    <row r="72" spans="4:15" x14ac:dyDescent="0.3">
      <c r="D72" s="42" t="s">
        <v>100</v>
      </c>
      <c r="E72" s="40" t="s">
        <v>40</v>
      </c>
      <c r="F72" s="37" t="s">
        <v>17</v>
      </c>
      <c r="G72" s="38">
        <v>42816</v>
      </c>
      <c r="H72" s="35">
        <v>4013.28</v>
      </c>
      <c r="I72" s="35">
        <v>126</v>
      </c>
      <c r="L72" s="19"/>
      <c r="M72" s="19"/>
      <c r="N72" s="6"/>
      <c r="O72" s="6"/>
    </row>
    <row r="73" spans="4:15" x14ac:dyDescent="0.3">
      <c r="D73" s="42" t="s">
        <v>101</v>
      </c>
      <c r="E73" s="40">
        <v>3</v>
      </c>
      <c r="F73" s="37" t="s">
        <v>17</v>
      </c>
      <c r="G73" s="38">
        <v>42674</v>
      </c>
      <c r="H73" s="35">
        <v>2240.4699999999998</v>
      </c>
      <c r="I73" s="35">
        <v>51</v>
      </c>
      <c r="L73" s="19"/>
      <c r="M73" s="19"/>
      <c r="N73" s="6"/>
      <c r="O73" s="6"/>
    </row>
    <row r="74" spans="4:15" x14ac:dyDescent="0.3">
      <c r="D74" s="42" t="s">
        <v>102</v>
      </c>
      <c r="E74" s="40">
        <v>2</v>
      </c>
      <c r="F74" s="37" t="s">
        <v>17</v>
      </c>
      <c r="G74" s="38">
        <v>42032</v>
      </c>
      <c r="H74" s="35">
        <v>21419.1</v>
      </c>
      <c r="I74" s="35">
        <v>635</v>
      </c>
      <c r="L74" s="19"/>
      <c r="M74" s="19"/>
      <c r="N74" s="6"/>
      <c r="O74" s="6"/>
    </row>
    <row r="75" spans="4:15" x14ac:dyDescent="0.3">
      <c r="D75" s="42" t="s">
        <v>103</v>
      </c>
      <c r="E75" s="40" t="s">
        <v>40</v>
      </c>
      <c r="F75" s="37" t="s">
        <v>17</v>
      </c>
      <c r="G75" s="38">
        <v>42697</v>
      </c>
      <c r="H75" s="35">
        <v>64547.3</v>
      </c>
      <c r="I75" s="35">
        <v>1238</v>
      </c>
      <c r="L75" s="19"/>
      <c r="M75" s="19"/>
      <c r="N75" s="6"/>
      <c r="O75" s="6"/>
    </row>
    <row r="76" spans="4:15" x14ac:dyDescent="0.3">
      <c r="D76" s="42" t="s">
        <v>104</v>
      </c>
      <c r="E76" s="40" t="s">
        <v>40</v>
      </c>
      <c r="F76" s="37" t="s">
        <v>17</v>
      </c>
      <c r="G76" s="38">
        <v>42695</v>
      </c>
      <c r="H76" s="35">
        <v>31401.56</v>
      </c>
      <c r="I76" s="35">
        <v>385</v>
      </c>
      <c r="L76" s="19"/>
      <c r="M76" s="19"/>
      <c r="N76" s="6"/>
      <c r="O76" s="6"/>
    </row>
    <row r="77" spans="4:15" x14ac:dyDescent="0.3">
      <c r="D77" s="42" t="s">
        <v>105</v>
      </c>
      <c r="E77" s="40" t="s">
        <v>40</v>
      </c>
      <c r="F77" s="37" t="s">
        <v>17</v>
      </c>
      <c r="G77" s="38">
        <v>42592</v>
      </c>
      <c r="H77" s="35">
        <v>24107.8</v>
      </c>
      <c r="I77" s="35">
        <v>397</v>
      </c>
      <c r="L77" s="19"/>
      <c r="M77" s="19"/>
      <c r="N77" s="6"/>
      <c r="O77" s="6"/>
    </row>
    <row r="78" spans="4:15" x14ac:dyDescent="0.3">
      <c r="D78" s="42" t="s">
        <v>106</v>
      </c>
      <c r="E78" s="40">
        <v>3</v>
      </c>
      <c r="F78" s="37" t="s">
        <v>17</v>
      </c>
      <c r="G78" s="38">
        <v>43270</v>
      </c>
      <c r="H78" s="35">
        <f>1567881.51+5000</f>
        <v>1572881.51</v>
      </c>
      <c r="I78" s="35">
        <f>3289+1</f>
        <v>3290</v>
      </c>
      <c r="L78" s="19"/>
      <c r="M78" s="19"/>
      <c r="N78" s="6"/>
      <c r="O78" s="6"/>
    </row>
    <row r="79" spans="4:15" x14ac:dyDescent="0.3">
      <c r="D79" s="42" t="s">
        <v>107</v>
      </c>
      <c r="E79" s="40">
        <v>2</v>
      </c>
      <c r="F79" s="37" t="s">
        <v>17</v>
      </c>
      <c r="G79" s="38">
        <v>42153</v>
      </c>
      <c r="H79" s="35">
        <v>6950.64</v>
      </c>
      <c r="I79" s="35">
        <v>8</v>
      </c>
      <c r="L79" s="19"/>
      <c r="M79" s="19"/>
      <c r="N79" s="6"/>
      <c r="O79" s="6"/>
    </row>
    <row r="80" spans="4:15" x14ac:dyDescent="0.3">
      <c r="D80" s="42" t="s">
        <v>108</v>
      </c>
      <c r="E80" s="40">
        <v>3</v>
      </c>
      <c r="F80" s="37" t="s">
        <v>17</v>
      </c>
      <c r="G80" s="38">
        <v>42808</v>
      </c>
      <c r="H80" s="35">
        <v>3097.33</v>
      </c>
      <c r="I80" s="35">
        <v>36</v>
      </c>
      <c r="L80" s="19"/>
      <c r="M80" s="19"/>
      <c r="N80" s="6"/>
      <c r="O80" s="6"/>
    </row>
    <row r="81" spans="4:15" x14ac:dyDescent="0.3">
      <c r="D81" s="42" t="s">
        <v>109</v>
      </c>
      <c r="E81" s="40">
        <v>2</v>
      </c>
      <c r="F81" s="43" t="s">
        <v>17</v>
      </c>
      <c r="G81" s="38">
        <v>42145</v>
      </c>
      <c r="H81" s="35">
        <v>22973.88</v>
      </c>
      <c r="I81" s="35">
        <v>66</v>
      </c>
      <c r="L81" s="19"/>
      <c r="M81" s="19"/>
      <c r="N81" s="6"/>
      <c r="O81" s="6"/>
    </row>
    <row r="82" spans="4:15" x14ac:dyDescent="0.3">
      <c r="D82" s="42" t="s">
        <v>110</v>
      </c>
      <c r="E82" s="40">
        <v>2</v>
      </c>
      <c r="F82" s="44" t="s">
        <v>17</v>
      </c>
      <c r="G82" s="38">
        <v>42335</v>
      </c>
      <c r="H82" s="35">
        <v>23730</v>
      </c>
      <c r="I82" s="35">
        <v>30</v>
      </c>
      <c r="L82" s="19"/>
      <c r="M82" s="19"/>
      <c r="N82" s="6"/>
      <c r="O82" s="6"/>
    </row>
    <row r="83" spans="4:15" x14ac:dyDescent="0.3">
      <c r="D83" s="42" t="s">
        <v>111</v>
      </c>
      <c r="E83" s="40">
        <v>2</v>
      </c>
      <c r="F83" s="44" t="s">
        <v>17</v>
      </c>
      <c r="G83" s="38">
        <v>41992</v>
      </c>
      <c r="H83" s="35">
        <v>39583.660000000003</v>
      </c>
      <c r="I83" s="35">
        <v>123</v>
      </c>
      <c r="L83" s="19"/>
      <c r="M83" s="19"/>
      <c r="N83" s="6"/>
      <c r="O83" s="6"/>
    </row>
    <row r="84" spans="4:15" x14ac:dyDescent="0.3">
      <c r="D84" s="42" t="s">
        <v>112</v>
      </c>
      <c r="E84" s="40">
        <v>2</v>
      </c>
      <c r="F84" s="44" t="s">
        <v>17</v>
      </c>
      <c r="G84" s="38">
        <v>41978</v>
      </c>
      <c r="H84" s="35">
        <v>135109.18</v>
      </c>
      <c r="I84" s="35">
        <v>1026</v>
      </c>
      <c r="L84" s="19"/>
      <c r="M84" s="19"/>
      <c r="N84" s="6"/>
      <c r="O84" s="6"/>
    </row>
    <row r="85" spans="4:15" x14ac:dyDescent="0.3">
      <c r="D85" s="42" t="s">
        <v>113</v>
      </c>
      <c r="E85" s="40" t="s">
        <v>40</v>
      </c>
      <c r="F85" s="44" t="s">
        <v>17</v>
      </c>
      <c r="G85" s="38">
        <v>42179</v>
      </c>
      <c r="H85" s="35">
        <v>8780.48</v>
      </c>
      <c r="I85" s="35">
        <v>165</v>
      </c>
      <c r="L85" s="19"/>
      <c r="M85" s="19"/>
      <c r="N85" s="6"/>
      <c r="O85" s="6"/>
    </row>
    <row r="86" spans="4:15" x14ac:dyDescent="0.3">
      <c r="D86" s="42" t="s">
        <v>114</v>
      </c>
      <c r="E86" s="40">
        <v>2</v>
      </c>
      <c r="F86" s="44" t="s">
        <v>17</v>
      </c>
      <c r="G86" s="38">
        <v>41992</v>
      </c>
      <c r="H86" s="35">
        <v>6570.97</v>
      </c>
      <c r="I86" s="35">
        <v>20</v>
      </c>
      <c r="L86" s="19"/>
      <c r="M86" s="19"/>
      <c r="N86" s="6"/>
      <c r="O86" s="6"/>
    </row>
    <row r="87" spans="4:15" x14ac:dyDescent="0.3">
      <c r="D87" s="42" t="s">
        <v>20</v>
      </c>
      <c r="E87" s="40" t="s">
        <v>40</v>
      </c>
      <c r="F87" s="44" t="s">
        <v>17</v>
      </c>
      <c r="G87" s="38">
        <v>42761</v>
      </c>
      <c r="H87" s="35">
        <v>7183.54</v>
      </c>
      <c r="I87" s="35">
        <v>79</v>
      </c>
      <c r="L87" s="19"/>
      <c r="M87" s="19"/>
      <c r="N87" s="6"/>
      <c r="O87" s="6"/>
    </row>
    <row r="88" spans="4:15" x14ac:dyDescent="0.3">
      <c r="D88" s="42" t="s">
        <v>115</v>
      </c>
      <c r="E88" s="40" t="s">
        <v>40</v>
      </c>
      <c r="F88" s="44" t="s">
        <v>17</v>
      </c>
      <c r="G88" s="38">
        <v>42997</v>
      </c>
      <c r="H88" s="35">
        <v>17331.490000000002</v>
      </c>
      <c r="I88" s="35">
        <v>119</v>
      </c>
      <c r="L88" s="19"/>
      <c r="M88" s="19"/>
      <c r="N88" s="6"/>
      <c r="O88" s="6"/>
    </row>
    <row r="89" spans="4:15" x14ac:dyDescent="0.3">
      <c r="D89" s="42" t="s">
        <v>116</v>
      </c>
      <c r="E89" s="40">
        <v>1</v>
      </c>
      <c r="F89" s="44" t="s">
        <v>17</v>
      </c>
      <c r="G89" s="38">
        <v>41820</v>
      </c>
      <c r="H89" s="35">
        <v>660656.66</v>
      </c>
      <c r="I89" s="35">
        <v>24740</v>
      </c>
      <c r="L89" s="19"/>
      <c r="M89" s="19"/>
      <c r="N89" s="6"/>
      <c r="O89" s="6"/>
    </row>
    <row r="90" spans="4:15" x14ac:dyDescent="0.3">
      <c r="D90" s="42" t="s">
        <v>117</v>
      </c>
      <c r="E90" s="40">
        <v>2</v>
      </c>
      <c r="F90" s="44" t="s">
        <v>17</v>
      </c>
      <c r="G90" s="38">
        <v>42020</v>
      </c>
      <c r="H90" s="35">
        <v>15809.49</v>
      </c>
      <c r="I90" s="35">
        <v>616</v>
      </c>
      <c r="L90" s="19"/>
      <c r="M90" s="19"/>
      <c r="N90" s="6"/>
      <c r="O90" s="6"/>
    </row>
    <row r="91" spans="4:15" x14ac:dyDescent="0.3">
      <c r="D91" s="42" t="s">
        <v>118</v>
      </c>
      <c r="E91" s="40">
        <v>3</v>
      </c>
      <c r="F91" s="44" t="s">
        <v>17</v>
      </c>
      <c r="G91" s="38">
        <v>42056</v>
      </c>
      <c r="H91" s="35">
        <v>4671784.33</v>
      </c>
      <c r="I91" s="35">
        <v>8586</v>
      </c>
      <c r="L91" s="19"/>
      <c r="M91" s="19"/>
      <c r="N91" s="6"/>
      <c r="O91" s="6"/>
    </row>
    <row r="92" spans="4:15" x14ac:dyDescent="0.3">
      <c r="D92" s="42" t="s">
        <v>119</v>
      </c>
      <c r="E92" s="40" t="s">
        <v>40</v>
      </c>
      <c r="F92" s="44" t="s">
        <v>17</v>
      </c>
      <c r="G92" s="38">
        <v>42933</v>
      </c>
      <c r="H92" s="35">
        <v>552403.74</v>
      </c>
      <c r="I92" s="35">
        <v>4876</v>
      </c>
      <c r="L92" s="19"/>
      <c r="M92" s="19"/>
      <c r="N92" s="6"/>
      <c r="O92" s="6"/>
    </row>
    <row r="93" spans="4:15" x14ac:dyDescent="0.3">
      <c r="D93" s="42" t="s">
        <v>120</v>
      </c>
      <c r="E93" s="40">
        <v>2</v>
      </c>
      <c r="F93" s="44" t="s">
        <v>17</v>
      </c>
      <c r="G93" s="38">
        <v>42265</v>
      </c>
      <c r="H93" s="35">
        <v>32728.39</v>
      </c>
      <c r="I93" s="35">
        <v>36</v>
      </c>
      <c r="L93" s="19"/>
      <c r="M93" s="19"/>
      <c r="N93" s="6"/>
      <c r="O93" s="6"/>
    </row>
    <row r="94" spans="4:15" x14ac:dyDescent="0.3">
      <c r="D94" s="42" t="s">
        <v>121</v>
      </c>
      <c r="E94" s="40" t="s">
        <v>40</v>
      </c>
      <c r="F94" s="44" t="s">
        <v>17</v>
      </c>
      <c r="G94" s="38">
        <v>42706</v>
      </c>
      <c r="H94" s="35">
        <v>24726.75</v>
      </c>
      <c r="I94" s="35">
        <v>68</v>
      </c>
      <c r="L94" s="19"/>
      <c r="M94" s="19"/>
      <c r="N94" s="6"/>
      <c r="O94" s="6"/>
    </row>
    <row r="95" spans="4:15" x14ac:dyDescent="0.3">
      <c r="D95" s="42" t="s">
        <v>122</v>
      </c>
      <c r="E95" s="40">
        <v>2</v>
      </c>
      <c r="F95" s="44" t="s">
        <v>17</v>
      </c>
      <c r="G95" s="38">
        <v>42037</v>
      </c>
      <c r="H95" s="35">
        <v>258993.39</v>
      </c>
      <c r="I95" s="35">
        <v>398</v>
      </c>
      <c r="L95" s="19"/>
      <c r="M95" s="19"/>
      <c r="N95" s="6"/>
      <c r="O95" s="6"/>
    </row>
    <row r="96" spans="4:15" x14ac:dyDescent="0.3">
      <c r="D96" s="42" t="s">
        <v>123</v>
      </c>
      <c r="E96" s="40" t="s">
        <v>40</v>
      </c>
      <c r="F96" s="44" t="s">
        <v>17</v>
      </c>
      <c r="G96" s="38">
        <v>42811</v>
      </c>
      <c r="H96" s="35">
        <v>2754.13</v>
      </c>
      <c r="I96" s="35">
        <v>3</v>
      </c>
      <c r="L96" s="19"/>
      <c r="M96" s="19"/>
      <c r="N96" s="6"/>
      <c r="O96" s="6"/>
    </row>
    <row r="97" spans="4:15" x14ac:dyDescent="0.3">
      <c r="D97" s="42" t="s">
        <v>124</v>
      </c>
      <c r="E97" s="40">
        <v>3</v>
      </c>
      <c r="F97" s="44" t="s">
        <v>17</v>
      </c>
      <c r="G97" s="38">
        <v>43087</v>
      </c>
      <c r="H97" s="35">
        <v>3420262.67</v>
      </c>
      <c r="I97" s="35">
        <v>17132</v>
      </c>
      <c r="L97" s="19"/>
      <c r="M97" s="19"/>
      <c r="N97" s="6"/>
      <c r="O97" s="6"/>
    </row>
    <row r="98" spans="4:15" x14ac:dyDescent="0.3">
      <c r="D98" s="42" t="s">
        <v>125</v>
      </c>
      <c r="E98" s="40" t="s">
        <v>40</v>
      </c>
      <c r="F98" s="44" t="s">
        <v>17</v>
      </c>
      <c r="G98" s="38">
        <v>42725</v>
      </c>
      <c r="H98" s="35">
        <v>6789.75</v>
      </c>
      <c r="I98" s="35">
        <v>98</v>
      </c>
      <c r="J98" s="24"/>
      <c r="L98" s="19"/>
      <c r="M98" s="19"/>
      <c r="N98" s="6"/>
      <c r="O98" s="6"/>
    </row>
    <row r="99" spans="4:15" x14ac:dyDescent="0.3">
      <c r="D99" s="42" t="s">
        <v>126</v>
      </c>
      <c r="E99" s="40">
        <v>3</v>
      </c>
      <c r="F99" s="44" t="s">
        <v>17</v>
      </c>
      <c r="G99" s="38">
        <v>42703</v>
      </c>
      <c r="H99" s="35">
        <v>77616.44</v>
      </c>
      <c r="I99" s="35">
        <v>739</v>
      </c>
      <c r="L99" s="19"/>
      <c r="M99" s="19"/>
      <c r="N99" s="6"/>
      <c r="O99" s="6"/>
    </row>
    <row r="100" spans="4:15" x14ac:dyDescent="0.3">
      <c r="D100" s="42" t="s">
        <v>127</v>
      </c>
      <c r="E100" s="40">
        <v>3</v>
      </c>
      <c r="F100" s="44" t="s">
        <v>17</v>
      </c>
      <c r="G100" s="38">
        <v>42822</v>
      </c>
      <c r="H100" s="35">
        <v>53692.23</v>
      </c>
      <c r="I100" s="35">
        <v>83</v>
      </c>
      <c r="L100" s="19"/>
      <c r="M100" s="19"/>
      <c r="N100" s="6"/>
      <c r="O100" s="6"/>
    </row>
    <row r="101" spans="4:15" x14ac:dyDescent="0.3">
      <c r="D101" s="42" t="s">
        <v>128</v>
      </c>
      <c r="E101" s="40">
        <v>3</v>
      </c>
      <c r="F101" s="44" t="s">
        <v>17</v>
      </c>
      <c r="G101" s="38">
        <v>42292</v>
      </c>
      <c r="H101" s="35">
        <v>2640.34</v>
      </c>
      <c r="I101" s="35">
        <v>7</v>
      </c>
      <c r="L101" s="19"/>
      <c r="M101" s="19"/>
      <c r="N101" s="6"/>
      <c r="O101" s="6"/>
    </row>
    <row r="102" spans="4:15" x14ac:dyDescent="0.3">
      <c r="D102" s="42" t="s">
        <v>129</v>
      </c>
      <c r="E102" s="40">
        <v>2</v>
      </c>
      <c r="F102" s="44" t="s">
        <v>17</v>
      </c>
      <c r="G102" s="38">
        <v>42069</v>
      </c>
      <c r="H102" s="35">
        <v>118158.18</v>
      </c>
      <c r="I102" s="35">
        <v>168</v>
      </c>
      <c r="L102" s="19"/>
      <c r="M102" s="19"/>
      <c r="N102" s="6"/>
      <c r="O102" s="6"/>
    </row>
    <row r="103" spans="4:15" x14ac:dyDescent="0.3">
      <c r="D103" s="42" t="s">
        <v>130</v>
      </c>
      <c r="E103" s="40">
        <v>3</v>
      </c>
      <c r="F103" s="44" t="s">
        <v>17</v>
      </c>
      <c r="G103" s="38">
        <v>42968</v>
      </c>
      <c r="H103" s="35">
        <v>89683.46</v>
      </c>
      <c r="I103" s="35">
        <v>1665</v>
      </c>
      <c r="L103" s="19"/>
      <c r="M103" s="19"/>
      <c r="N103" s="6"/>
      <c r="O103" s="6"/>
    </row>
    <row r="104" spans="4:15" x14ac:dyDescent="0.3">
      <c r="D104" s="42" t="s">
        <v>131</v>
      </c>
      <c r="E104" s="40" t="s">
        <v>40</v>
      </c>
      <c r="F104" s="44" t="s">
        <v>17</v>
      </c>
      <c r="G104" s="38">
        <v>42720</v>
      </c>
      <c r="H104" s="35">
        <v>26832.03</v>
      </c>
      <c r="I104" s="35">
        <v>804</v>
      </c>
      <c r="L104" s="19"/>
      <c r="M104" s="19"/>
      <c r="N104" s="6"/>
      <c r="O104" s="6"/>
    </row>
    <row r="105" spans="4:15" x14ac:dyDescent="0.3">
      <c r="D105" s="42" t="s">
        <v>132</v>
      </c>
      <c r="E105" s="40" t="s">
        <v>40</v>
      </c>
      <c r="F105" s="44" t="s">
        <v>17</v>
      </c>
      <c r="G105" s="38">
        <v>42870</v>
      </c>
      <c r="H105" s="35">
        <v>333653.59999999998</v>
      </c>
      <c r="I105" s="35">
        <v>3611</v>
      </c>
      <c r="L105" s="19"/>
      <c r="M105" s="19"/>
      <c r="N105" s="6"/>
      <c r="O105" s="6"/>
    </row>
    <row r="106" spans="4:15" x14ac:dyDescent="0.3">
      <c r="D106" s="42" t="s">
        <v>133</v>
      </c>
      <c r="E106" s="40">
        <v>3</v>
      </c>
      <c r="F106" s="44" t="s">
        <v>17</v>
      </c>
      <c r="G106" s="38">
        <v>42699</v>
      </c>
      <c r="H106" s="35">
        <v>333214.86</v>
      </c>
      <c r="I106" s="35">
        <v>6556</v>
      </c>
      <c r="L106" s="19"/>
      <c r="M106" s="19"/>
      <c r="N106" s="6"/>
      <c r="O106" s="6"/>
    </row>
    <row r="107" spans="4:15" x14ac:dyDescent="0.3">
      <c r="D107" s="42" t="s">
        <v>134</v>
      </c>
      <c r="E107" s="40">
        <v>3</v>
      </c>
      <c r="F107" s="44" t="s">
        <v>17</v>
      </c>
      <c r="G107" s="38">
        <v>42760</v>
      </c>
      <c r="H107" s="35">
        <v>100934.40999999999</v>
      </c>
      <c r="I107" s="35">
        <v>1150</v>
      </c>
      <c r="L107" s="19"/>
      <c r="M107" s="19"/>
      <c r="N107" s="6"/>
      <c r="O107" s="6"/>
    </row>
    <row r="108" spans="4:15" x14ac:dyDescent="0.3">
      <c r="D108" s="42" t="s">
        <v>32</v>
      </c>
      <c r="E108" s="40" t="s">
        <v>40</v>
      </c>
      <c r="F108" s="44" t="s">
        <v>17</v>
      </c>
      <c r="G108" s="38">
        <v>43131</v>
      </c>
      <c r="H108" s="35">
        <v>1000</v>
      </c>
      <c r="I108" s="35">
        <v>1</v>
      </c>
      <c r="L108" s="19"/>
      <c r="M108" s="19"/>
      <c r="N108" s="6"/>
      <c r="O108" s="6"/>
    </row>
    <row r="109" spans="4:15" x14ac:dyDescent="0.3">
      <c r="D109" s="42" t="s">
        <v>135</v>
      </c>
      <c r="E109" s="40" t="s">
        <v>40</v>
      </c>
      <c r="F109" s="44" t="s">
        <v>17</v>
      </c>
      <c r="G109" s="38">
        <v>42944</v>
      </c>
      <c r="H109" s="35">
        <v>13856.95</v>
      </c>
      <c r="I109" s="35">
        <v>437</v>
      </c>
      <c r="L109" s="19"/>
      <c r="M109" s="19"/>
      <c r="N109" s="6"/>
      <c r="O109" s="6"/>
    </row>
    <row r="110" spans="4:15" x14ac:dyDescent="0.3">
      <c r="D110" s="42" t="s">
        <v>136</v>
      </c>
      <c r="E110" s="40" t="s">
        <v>40</v>
      </c>
      <c r="F110" s="44" t="s">
        <v>17</v>
      </c>
      <c r="G110" s="38">
        <v>42601</v>
      </c>
      <c r="H110" s="35">
        <v>31387.62</v>
      </c>
      <c r="I110" s="35">
        <v>36</v>
      </c>
      <c r="L110" s="19"/>
      <c r="M110" s="19"/>
      <c r="N110" s="6"/>
      <c r="O110" s="6"/>
    </row>
    <row r="111" spans="4:15" x14ac:dyDescent="0.3">
      <c r="D111" s="42" t="s">
        <v>137</v>
      </c>
      <c r="E111" s="40" t="s">
        <v>40</v>
      </c>
      <c r="F111" s="44" t="s">
        <v>17</v>
      </c>
      <c r="G111" s="38">
        <v>42706</v>
      </c>
      <c r="H111" s="35">
        <v>33934.19</v>
      </c>
      <c r="I111" s="35">
        <v>677</v>
      </c>
      <c r="L111" s="19"/>
      <c r="M111" s="19"/>
      <c r="N111" s="6"/>
      <c r="O111" s="6"/>
    </row>
    <row r="112" spans="4:15" x14ac:dyDescent="0.3">
      <c r="D112" s="42" t="s">
        <v>138</v>
      </c>
      <c r="E112" s="40" t="s">
        <v>40</v>
      </c>
      <c r="F112" s="44" t="s">
        <v>17</v>
      </c>
      <c r="G112" s="38">
        <v>42268</v>
      </c>
      <c r="H112" s="35">
        <v>734990.99</v>
      </c>
      <c r="I112" s="35">
        <v>7718</v>
      </c>
      <c r="L112" s="19"/>
      <c r="M112" s="19"/>
      <c r="N112" s="6"/>
      <c r="O112" s="6"/>
    </row>
    <row r="113" spans="4:15" x14ac:dyDescent="0.3">
      <c r="D113" s="42" t="s">
        <v>139</v>
      </c>
      <c r="E113" s="40">
        <v>3</v>
      </c>
      <c r="F113" s="44" t="s">
        <v>17</v>
      </c>
      <c r="G113" s="38">
        <v>43270</v>
      </c>
      <c r="H113" s="35">
        <v>97910.16</v>
      </c>
      <c r="I113" s="35">
        <v>2776</v>
      </c>
      <c r="J113" s="24"/>
      <c r="L113" s="19"/>
      <c r="M113" s="19"/>
      <c r="N113" s="6"/>
      <c r="O113" s="6"/>
    </row>
    <row r="114" spans="4:15" x14ac:dyDescent="0.3">
      <c r="D114" s="42" t="s">
        <v>140</v>
      </c>
      <c r="E114" s="40">
        <v>3</v>
      </c>
      <c r="F114" s="44" t="s">
        <v>17</v>
      </c>
      <c r="G114" s="38">
        <v>42587</v>
      </c>
      <c r="H114" s="35">
        <v>2942.82</v>
      </c>
      <c r="I114" s="35">
        <v>8</v>
      </c>
      <c r="L114" s="19"/>
      <c r="M114" s="19"/>
      <c r="N114" s="6"/>
      <c r="O114" s="6"/>
    </row>
    <row r="115" spans="4:15" x14ac:dyDescent="0.3">
      <c r="D115" s="42" t="s">
        <v>141</v>
      </c>
      <c r="E115" s="40">
        <v>3</v>
      </c>
      <c r="F115" s="44" t="s">
        <v>17</v>
      </c>
      <c r="G115" s="38">
        <v>42846</v>
      </c>
      <c r="H115" s="35">
        <v>14458.24</v>
      </c>
      <c r="I115" s="35">
        <v>459</v>
      </c>
      <c r="L115" s="19"/>
      <c r="M115" s="19"/>
      <c r="N115" s="6"/>
      <c r="O115" s="6"/>
    </row>
    <row r="116" spans="4:15" x14ac:dyDescent="0.3">
      <c r="D116" s="42" t="s">
        <v>142</v>
      </c>
      <c r="E116" s="40" t="s">
        <v>40</v>
      </c>
      <c r="F116" s="44" t="s">
        <v>17</v>
      </c>
      <c r="G116" s="38">
        <v>42865</v>
      </c>
      <c r="H116" s="35">
        <v>24605.91</v>
      </c>
      <c r="I116" s="35">
        <v>213</v>
      </c>
      <c r="L116" s="19"/>
      <c r="M116" s="19"/>
      <c r="N116" s="6"/>
      <c r="O116" s="6"/>
    </row>
    <row r="117" spans="4:15" x14ac:dyDescent="0.3">
      <c r="D117" s="42" t="s">
        <v>143</v>
      </c>
      <c r="E117" s="40">
        <v>2</v>
      </c>
      <c r="F117" s="44" t="s">
        <v>17</v>
      </c>
      <c r="G117" s="38">
        <v>42019</v>
      </c>
      <c r="H117" s="35">
        <v>9912.16</v>
      </c>
      <c r="I117" s="35">
        <v>1049</v>
      </c>
      <c r="L117" s="19"/>
      <c r="M117" s="19"/>
      <c r="N117" s="6"/>
      <c r="O117" s="6"/>
    </row>
    <row r="118" spans="4:15" x14ac:dyDescent="0.3">
      <c r="D118" s="42" t="s">
        <v>144</v>
      </c>
      <c r="E118" s="40">
        <v>3</v>
      </c>
      <c r="F118" s="44" t="s">
        <v>17</v>
      </c>
      <c r="G118" s="38">
        <v>42822</v>
      </c>
      <c r="H118" s="35">
        <v>23047.19</v>
      </c>
      <c r="I118" s="35">
        <v>27</v>
      </c>
      <c r="L118" s="19"/>
      <c r="M118" s="19"/>
      <c r="N118" s="6"/>
      <c r="O118" s="6"/>
    </row>
    <row r="119" spans="4:15" x14ac:dyDescent="0.3">
      <c r="D119" s="42" t="s">
        <v>145</v>
      </c>
      <c r="E119" s="40" t="s">
        <v>40</v>
      </c>
      <c r="F119" s="44" t="s">
        <v>17</v>
      </c>
      <c r="G119" s="38">
        <v>42892</v>
      </c>
      <c r="H119" s="35">
        <v>49302.86</v>
      </c>
      <c r="I119" s="35">
        <v>109</v>
      </c>
      <c r="L119" s="19"/>
      <c r="M119" s="19"/>
      <c r="N119" s="6"/>
      <c r="O119" s="6"/>
    </row>
    <row r="120" spans="4:15" x14ac:dyDescent="0.3">
      <c r="D120" s="42" t="s">
        <v>146</v>
      </c>
      <c r="E120" s="40" t="s">
        <v>40</v>
      </c>
      <c r="F120" s="44" t="s">
        <v>17</v>
      </c>
      <c r="G120" s="38">
        <v>42815</v>
      </c>
      <c r="H120" s="35">
        <v>40637.339999999997</v>
      </c>
      <c r="I120" s="35">
        <v>50</v>
      </c>
      <c r="L120" s="19"/>
      <c r="M120" s="19"/>
      <c r="N120" s="6"/>
      <c r="O120" s="6"/>
    </row>
    <row r="121" spans="4:15" x14ac:dyDescent="0.3">
      <c r="D121" s="42" t="s">
        <v>25</v>
      </c>
      <c r="E121" s="40">
        <v>3</v>
      </c>
      <c r="F121" s="44" t="s">
        <v>17</v>
      </c>
      <c r="G121" s="38">
        <v>42846</v>
      </c>
      <c r="H121" s="35">
        <v>143998.75999999998</v>
      </c>
      <c r="I121" s="35">
        <v>4477</v>
      </c>
      <c r="L121" s="19"/>
      <c r="M121" s="19"/>
      <c r="N121" s="6"/>
      <c r="O121" s="6"/>
    </row>
    <row r="122" spans="4:15" x14ac:dyDescent="0.3">
      <c r="D122" s="42" t="s">
        <v>147</v>
      </c>
      <c r="E122" s="40">
        <v>3</v>
      </c>
      <c r="F122" s="44" t="s">
        <v>17</v>
      </c>
      <c r="G122" s="38">
        <v>42779</v>
      </c>
      <c r="H122" s="35">
        <v>264639.74</v>
      </c>
      <c r="I122" s="35">
        <v>7808</v>
      </c>
      <c r="L122" s="19"/>
      <c r="M122" s="19"/>
      <c r="N122" s="6"/>
      <c r="O122" s="6"/>
    </row>
    <row r="123" spans="4:15" x14ac:dyDescent="0.3">
      <c r="D123" s="42" t="s">
        <v>148</v>
      </c>
      <c r="E123" s="40" t="s">
        <v>40</v>
      </c>
      <c r="F123" s="44" t="s">
        <v>17</v>
      </c>
      <c r="G123" s="38">
        <v>42865</v>
      </c>
      <c r="H123" s="35">
        <v>16323.96</v>
      </c>
      <c r="I123" s="35">
        <v>402</v>
      </c>
      <c r="L123" s="19"/>
      <c r="M123" s="19"/>
      <c r="N123" s="6"/>
      <c r="O123" s="6"/>
    </row>
    <row r="124" spans="4:15" x14ac:dyDescent="0.3">
      <c r="D124" s="42" t="s">
        <v>149</v>
      </c>
      <c r="E124" s="40">
        <v>3</v>
      </c>
      <c r="F124" s="44" t="s">
        <v>17</v>
      </c>
      <c r="G124" s="38">
        <v>42502</v>
      </c>
      <c r="H124" s="35">
        <v>245309.39</v>
      </c>
      <c r="I124" s="35">
        <v>2706</v>
      </c>
      <c r="L124" s="19"/>
      <c r="M124" s="19"/>
      <c r="N124" s="6"/>
      <c r="O124" s="6"/>
    </row>
    <row r="125" spans="4:15" x14ac:dyDescent="0.3">
      <c r="D125" s="42" t="s">
        <v>150</v>
      </c>
      <c r="E125" s="40" t="s">
        <v>40</v>
      </c>
      <c r="F125" s="44" t="s">
        <v>17</v>
      </c>
      <c r="G125" s="38">
        <v>43166</v>
      </c>
      <c r="H125" s="35">
        <v>62112.39</v>
      </c>
      <c r="I125" s="35">
        <v>2561</v>
      </c>
      <c r="L125" s="19"/>
      <c r="M125" s="19"/>
      <c r="N125" s="6"/>
      <c r="O125" s="6"/>
    </row>
    <row r="126" spans="4:15" x14ac:dyDescent="0.3">
      <c r="D126" s="42" t="s">
        <v>151</v>
      </c>
      <c r="E126" s="40">
        <v>3</v>
      </c>
      <c r="F126" s="44" t="s">
        <v>17</v>
      </c>
      <c r="G126" s="38">
        <v>43259</v>
      </c>
      <c r="H126" s="35">
        <f>154416.47+1000</f>
        <v>155416.47</v>
      </c>
      <c r="I126" s="35">
        <f>3286+1</f>
        <v>3287</v>
      </c>
      <c r="K126" s="6"/>
      <c r="L126" s="19"/>
      <c r="M126" s="19"/>
      <c r="N126" s="6"/>
      <c r="O126" s="6"/>
    </row>
    <row r="127" spans="4:15" x14ac:dyDescent="0.3">
      <c r="D127" s="42" t="s">
        <v>152</v>
      </c>
      <c r="E127" s="40">
        <v>3</v>
      </c>
      <c r="F127" s="44" t="s">
        <v>17</v>
      </c>
      <c r="G127" s="38">
        <v>42573</v>
      </c>
      <c r="H127" s="35">
        <v>425134.76999999996</v>
      </c>
      <c r="I127" s="35">
        <v>7347</v>
      </c>
      <c r="K127" s="6"/>
      <c r="L127" s="19"/>
      <c r="M127" s="19"/>
      <c r="N127" s="6"/>
      <c r="O127" s="6"/>
    </row>
    <row r="128" spans="4:15" x14ac:dyDescent="0.3">
      <c r="D128" s="42" t="s">
        <v>153</v>
      </c>
      <c r="E128" s="40">
        <v>3</v>
      </c>
      <c r="F128" s="44" t="s">
        <v>17</v>
      </c>
      <c r="G128" s="38">
        <v>42557</v>
      </c>
      <c r="H128" s="35">
        <v>118889.94</v>
      </c>
      <c r="I128" s="35">
        <v>3796</v>
      </c>
      <c r="K128" s="6"/>
      <c r="L128" s="19"/>
      <c r="M128" s="19"/>
      <c r="N128" s="6"/>
      <c r="O128" s="6"/>
    </row>
    <row r="129" spans="4:15" x14ac:dyDescent="0.3">
      <c r="D129" s="42" t="s">
        <v>154</v>
      </c>
      <c r="E129" s="40">
        <v>1</v>
      </c>
      <c r="F129" s="44" t="s">
        <v>17</v>
      </c>
      <c r="G129" s="38">
        <v>41764</v>
      </c>
      <c r="H129" s="35">
        <v>286364.81</v>
      </c>
      <c r="I129" s="35">
        <v>9346</v>
      </c>
      <c r="J129" s="6"/>
      <c r="K129" s="6"/>
      <c r="L129" s="19"/>
      <c r="M129" s="19"/>
      <c r="N129" s="6"/>
      <c r="O129" s="6"/>
    </row>
    <row r="130" spans="4:15" x14ac:dyDescent="0.3">
      <c r="D130" s="42" t="s">
        <v>155</v>
      </c>
      <c r="E130" s="40" t="s">
        <v>40</v>
      </c>
      <c r="F130" s="44" t="s">
        <v>17</v>
      </c>
      <c r="G130" s="38">
        <v>42992</v>
      </c>
      <c r="H130" s="35">
        <v>2917.26</v>
      </c>
      <c r="I130" s="35">
        <v>77</v>
      </c>
      <c r="J130" s="6"/>
      <c r="K130" s="6"/>
      <c r="L130" s="19"/>
      <c r="M130" s="19"/>
      <c r="N130" s="6"/>
      <c r="O130" s="6"/>
    </row>
    <row r="131" spans="4:15" x14ac:dyDescent="0.3">
      <c r="D131" s="42" t="s">
        <v>156</v>
      </c>
      <c r="E131" s="40" t="s">
        <v>40</v>
      </c>
      <c r="F131" s="44" t="s">
        <v>17</v>
      </c>
      <c r="G131" s="38">
        <v>42815</v>
      </c>
      <c r="H131" s="35">
        <v>18007.830000000002</v>
      </c>
      <c r="I131" s="35">
        <v>19</v>
      </c>
      <c r="J131" s="6"/>
      <c r="K131" s="6"/>
      <c r="L131" s="19"/>
      <c r="M131" s="19"/>
      <c r="N131" s="6"/>
      <c r="O131" s="6"/>
    </row>
    <row r="132" spans="4:15" x14ac:dyDescent="0.3">
      <c r="D132" s="42" t="s">
        <v>157</v>
      </c>
      <c r="E132" s="40" t="s">
        <v>40</v>
      </c>
      <c r="F132" s="44" t="s">
        <v>17</v>
      </c>
      <c r="G132" s="38">
        <v>43076</v>
      </c>
      <c r="H132" s="35">
        <v>88712.3</v>
      </c>
      <c r="I132" s="35">
        <v>152</v>
      </c>
      <c r="J132" s="6"/>
      <c r="K132" s="6"/>
      <c r="L132" s="19"/>
      <c r="M132" s="19"/>
      <c r="N132" s="6"/>
      <c r="O132" s="6"/>
    </row>
    <row r="133" spans="4:15" x14ac:dyDescent="0.3">
      <c r="D133" s="42" t="s">
        <v>158</v>
      </c>
      <c r="E133" s="40">
        <v>3</v>
      </c>
      <c r="F133" s="44" t="s">
        <v>17</v>
      </c>
      <c r="G133" s="38">
        <v>42835</v>
      </c>
      <c r="H133" s="35">
        <v>57827.78</v>
      </c>
      <c r="I133" s="35">
        <v>1133</v>
      </c>
      <c r="J133" s="6"/>
      <c r="K133" s="6"/>
      <c r="L133" s="19"/>
      <c r="M133" s="19"/>
      <c r="N133" s="6"/>
      <c r="O133" s="6"/>
    </row>
    <row r="134" spans="4:15" x14ac:dyDescent="0.3">
      <c r="D134" s="42" t="s">
        <v>159</v>
      </c>
      <c r="E134" s="40" t="s">
        <v>40</v>
      </c>
      <c r="F134" s="44" t="s">
        <v>17</v>
      </c>
      <c r="G134" s="38">
        <v>42870</v>
      </c>
      <c r="H134" s="35">
        <v>1402.01</v>
      </c>
      <c r="I134" s="35">
        <v>2</v>
      </c>
      <c r="J134" s="6"/>
      <c r="K134" s="6"/>
      <c r="L134" s="19"/>
      <c r="M134" s="19"/>
      <c r="N134" s="6"/>
      <c r="O134" s="6"/>
    </row>
    <row r="135" spans="4:15" x14ac:dyDescent="0.3">
      <c r="D135" s="42" t="s">
        <v>160</v>
      </c>
      <c r="E135" s="40">
        <v>3</v>
      </c>
      <c r="F135" s="44" t="s">
        <v>17</v>
      </c>
      <c r="G135" s="38">
        <v>42538</v>
      </c>
      <c r="H135" s="35">
        <v>128718.69</v>
      </c>
      <c r="I135" s="35">
        <v>3148</v>
      </c>
      <c r="J135" s="6"/>
      <c r="K135" s="6"/>
      <c r="L135" s="19"/>
      <c r="M135" s="19"/>
      <c r="N135" s="6"/>
      <c r="O135" s="6"/>
    </row>
    <row r="136" spans="4:15" x14ac:dyDescent="0.3">
      <c r="D136" s="42" t="s">
        <v>161</v>
      </c>
      <c r="E136" s="40" t="s">
        <v>40</v>
      </c>
      <c r="F136" s="44" t="s">
        <v>17</v>
      </c>
      <c r="G136" s="38">
        <v>42808</v>
      </c>
      <c r="H136" s="35">
        <v>3200</v>
      </c>
      <c r="I136" s="35">
        <v>10</v>
      </c>
      <c r="J136" s="6"/>
      <c r="K136" s="6"/>
      <c r="L136" s="19"/>
      <c r="M136" s="19"/>
      <c r="N136" s="6"/>
      <c r="O136" s="6"/>
    </row>
    <row r="137" spans="4:15" x14ac:dyDescent="0.3">
      <c r="D137" s="42" t="s">
        <v>162</v>
      </c>
      <c r="E137" s="40" t="s">
        <v>40</v>
      </c>
      <c r="F137" s="44" t="s">
        <v>17</v>
      </c>
      <c r="G137" s="38">
        <v>42663</v>
      </c>
      <c r="H137" s="35">
        <v>6584.07</v>
      </c>
      <c r="I137" s="35">
        <v>231</v>
      </c>
      <c r="J137" s="6"/>
      <c r="K137" s="6"/>
      <c r="L137" s="19"/>
      <c r="M137" s="19"/>
      <c r="N137" s="6"/>
      <c r="O137" s="6"/>
    </row>
    <row r="138" spans="4:15" x14ac:dyDescent="0.3">
      <c r="D138" s="42" t="s">
        <v>163</v>
      </c>
      <c r="E138" s="40" t="s">
        <v>40</v>
      </c>
      <c r="F138" s="44" t="s">
        <v>17</v>
      </c>
      <c r="G138" s="38">
        <v>42762</v>
      </c>
      <c r="H138" s="35">
        <v>41115.07</v>
      </c>
      <c r="I138" s="35">
        <v>487</v>
      </c>
      <c r="J138" s="6"/>
      <c r="K138" s="6"/>
      <c r="L138" s="19"/>
      <c r="M138" s="19"/>
      <c r="N138" s="6"/>
      <c r="O138" s="6"/>
    </row>
    <row r="139" spans="4:15" x14ac:dyDescent="0.3">
      <c r="D139" s="42" t="s">
        <v>164</v>
      </c>
      <c r="E139" s="40">
        <v>3</v>
      </c>
      <c r="F139" s="44" t="s">
        <v>17</v>
      </c>
      <c r="G139" s="38">
        <v>42779</v>
      </c>
      <c r="H139" s="35">
        <v>106339.86</v>
      </c>
      <c r="I139" s="35">
        <v>1309</v>
      </c>
      <c r="J139" s="6"/>
      <c r="K139" s="6"/>
      <c r="L139" s="19"/>
      <c r="M139" s="19"/>
      <c r="N139" s="6"/>
      <c r="O139" s="6"/>
    </row>
    <row r="140" spans="4:15" x14ac:dyDescent="0.3">
      <c r="D140" s="42" t="s">
        <v>165</v>
      </c>
      <c r="E140" s="40" t="s">
        <v>40</v>
      </c>
      <c r="F140" s="44" t="s">
        <v>17</v>
      </c>
      <c r="G140" s="38">
        <v>42816</v>
      </c>
      <c r="H140" s="35">
        <v>27064.61</v>
      </c>
      <c r="I140" s="35">
        <v>468</v>
      </c>
      <c r="J140" s="6"/>
      <c r="K140" s="6"/>
      <c r="L140" s="19"/>
      <c r="M140" s="19"/>
      <c r="N140" s="6"/>
      <c r="O140" s="6"/>
    </row>
    <row r="141" spans="4:15" x14ac:dyDescent="0.3">
      <c r="D141" s="42" t="s">
        <v>166</v>
      </c>
      <c r="E141" s="40" t="s">
        <v>40</v>
      </c>
      <c r="F141" s="44" t="s">
        <v>17</v>
      </c>
      <c r="G141" s="38">
        <v>42121</v>
      </c>
      <c r="H141" s="35">
        <v>366158.65</v>
      </c>
      <c r="I141" s="35">
        <v>7809</v>
      </c>
      <c r="J141" s="6"/>
      <c r="K141" s="6"/>
      <c r="L141" s="19"/>
      <c r="M141" s="19"/>
      <c r="N141" s="6"/>
      <c r="O141" s="6"/>
    </row>
    <row r="142" spans="4:15" x14ac:dyDescent="0.3">
      <c r="D142" s="42" t="s">
        <v>167</v>
      </c>
      <c r="E142" s="40" t="s">
        <v>40</v>
      </c>
      <c r="F142" s="44" t="s">
        <v>17</v>
      </c>
      <c r="G142" s="38">
        <v>42900</v>
      </c>
      <c r="H142" s="35">
        <v>62972.37</v>
      </c>
      <c r="I142" s="35">
        <v>728</v>
      </c>
      <c r="J142" s="6"/>
      <c r="K142" s="15"/>
      <c r="L142" s="19"/>
      <c r="M142" s="19"/>
      <c r="N142" s="6"/>
      <c r="O142" s="6"/>
    </row>
    <row r="143" spans="4:15" x14ac:dyDescent="0.3">
      <c r="D143" s="42" t="s">
        <v>168</v>
      </c>
      <c r="E143" s="40">
        <v>3</v>
      </c>
      <c r="F143" s="44" t="s">
        <v>17</v>
      </c>
      <c r="G143" s="38">
        <v>43276</v>
      </c>
      <c r="H143" s="35">
        <f>36792.68+4944.52</f>
        <v>41737.199999999997</v>
      </c>
      <c r="I143" s="35">
        <f>47+7</f>
        <v>54</v>
      </c>
      <c r="J143" s="6"/>
      <c r="K143" s="21"/>
      <c r="L143" s="19"/>
      <c r="M143" s="19"/>
      <c r="N143" s="6"/>
      <c r="O143" s="6"/>
    </row>
    <row r="144" spans="4:15" x14ac:dyDescent="0.3">
      <c r="D144" s="42" t="s">
        <v>27</v>
      </c>
      <c r="E144" s="40" t="s">
        <v>40</v>
      </c>
      <c r="F144" s="44" t="s">
        <v>17</v>
      </c>
      <c r="G144" s="38">
        <v>42865</v>
      </c>
      <c r="H144" s="35">
        <v>32936.559999999998</v>
      </c>
      <c r="I144" s="35">
        <v>1091</v>
      </c>
      <c r="J144" s="6"/>
      <c r="K144" s="17"/>
      <c r="L144" s="20"/>
      <c r="M144" s="19"/>
      <c r="N144" s="6"/>
      <c r="O144" s="6"/>
    </row>
    <row r="145" spans="4:15" x14ac:dyDescent="0.3">
      <c r="D145" s="42" t="s">
        <v>169</v>
      </c>
      <c r="E145" s="40" t="s">
        <v>40</v>
      </c>
      <c r="F145" s="44" t="s">
        <v>17</v>
      </c>
      <c r="G145" s="38">
        <v>42951</v>
      </c>
      <c r="H145" s="35">
        <v>38973.300000000003</v>
      </c>
      <c r="I145" s="35">
        <v>937</v>
      </c>
      <c r="J145" s="6"/>
      <c r="K145" s="17"/>
      <c r="L145" s="20"/>
      <c r="M145" s="19"/>
      <c r="N145" s="6"/>
      <c r="O145" s="6"/>
    </row>
    <row r="146" spans="4:15" x14ac:dyDescent="0.3">
      <c r="D146" s="42" t="s">
        <v>170</v>
      </c>
      <c r="E146" s="40" t="s">
        <v>40</v>
      </c>
      <c r="F146" s="44" t="s">
        <v>17</v>
      </c>
      <c r="G146" s="38">
        <v>42825</v>
      </c>
      <c r="H146" s="35">
        <v>26166.73</v>
      </c>
      <c r="I146" s="35">
        <v>284</v>
      </c>
      <c r="J146" s="6"/>
      <c r="K146" s="17"/>
      <c r="L146" s="20"/>
      <c r="M146" s="19"/>
      <c r="N146" s="6"/>
      <c r="O146" s="6"/>
    </row>
    <row r="147" spans="4:15" x14ac:dyDescent="0.3">
      <c r="D147" s="42" t="s">
        <v>171</v>
      </c>
      <c r="E147" s="40" t="s">
        <v>40</v>
      </c>
      <c r="F147" s="44" t="s">
        <v>17</v>
      </c>
      <c r="G147" s="38">
        <v>42996</v>
      </c>
      <c r="H147" s="35">
        <v>18745.71</v>
      </c>
      <c r="I147" s="35">
        <v>212</v>
      </c>
      <c r="J147" s="6"/>
      <c r="K147" s="17"/>
      <c r="L147" s="20"/>
      <c r="M147" s="19"/>
      <c r="N147" s="6"/>
      <c r="O147" s="6"/>
    </row>
    <row r="148" spans="4:15" x14ac:dyDescent="0.3">
      <c r="D148" s="42" t="s">
        <v>172</v>
      </c>
      <c r="E148" s="40" t="s">
        <v>40</v>
      </c>
      <c r="F148" s="44" t="s">
        <v>17</v>
      </c>
      <c r="G148" s="38">
        <v>42929</v>
      </c>
      <c r="H148" s="35">
        <v>5062.74</v>
      </c>
      <c r="I148" s="35">
        <v>354</v>
      </c>
      <c r="J148" s="6"/>
      <c r="K148" s="17"/>
      <c r="L148" s="20"/>
      <c r="M148" s="19"/>
      <c r="N148" s="6"/>
      <c r="O148" s="6"/>
    </row>
    <row r="149" spans="4:15" x14ac:dyDescent="0.3">
      <c r="D149" s="42" t="s">
        <v>173</v>
      </c>
      <c r="E149" s="40" t="s">
        <v>40</v>
      </c>
      <c r="F149" s="44" t="s">
        <v>17</v>
      </c>
      <c r="G149" s="38">
        <v>42822</v>
      </c>
      <c r="H149" s="35">
        <v>6560.13</v>
      </c>
      <c r="I149" s="35">
        <v>196</v>
      </c>
      <c r="J149" s="6"/>
      <c r="K149" s="17"/>
      <c r="L149" s="20"/>
      <c r="M149" s="19"/>
      <c r="N149" s="6"/>
      <c r="O149" s="6"/>
    </row>
    <row r="150" spans="4:15" x14ac:dyDescent="0.3">
      <c r="D150" s="42" t="s">
        <v>174</v>
      </c>
      <c r="E150" s="40" t="s">
        <v>40</v>
      </c>
      <c r="F150" s="44" t="s">
        <v>17</v>
      </c>
      <c r="G150" s="38">
        <v>43187</v>
      </c>
      <c r="H150" s="35">
        <v>80734.52</v>
      </c>
      <c r="I150" s="35">
        <v>624</v>
      </c>
      <c r="J150" s="6"/>
      <c r="K150" s="17"/>
      <c r="L150" s="20"/>
      <c r="M150" s="19"/>
      <c r="N150" s="6"/>
      <c r="O150" s="6"/>
    </row>
    <row r="151" spans="4:15" x14ac:dyDescent="0.3">
      <c r="D151" s="34" t="s">
        <v>175</v>
      </c>
      <c r="E151" s="40" t="s">
        <v>40</v>
      </c>
      <c r="F151" s="44" t="s">
        <v>17</v>
      </c>
      <c r="G151" s="38">
        <v>43164</v>
      </c>
      <c r="H151" s="35">
        <v>165933.01999999999</v>
      </c>
      <c r="I151" s="35">
        <v>4347</v>
      </c>
      <c r="J151" s="6"/>
      <c r="K151" s="17"/>
      <c r="L151" s="20"/>
      <c r="M151" s="19"/>
      <c r="N151" s="6"/>
      <c r="O151" s="6"/>
    </row>
    <row r="152" spans="4:15" x14ac:dyDescent="0.3">
      <c r="D152" s="34" t="s">
        <v>176</v>
      </c>
      <c r="E152" s="40" t="s">
        <v>40</v>
      </c>
      <c r="F152" s="44" t="s">
        <v>17</v>
      </c>
      <c r="G152" s="38">
        <v>43168</v>
      </c>
      <c r="H152" s="35">
        <v>39473.47</v>
      </c>
      <c r="I152" s="35">
        <v>849</v>
      </c>
      <c r="J152" s="6"/>
      <c r="K152" s="17"/>
      <c r="L152" s="20"/>
      <c r="M152" s="19"/>
      <c r="N152" s="6"/>
      <c r="O152" s="6"/>
    </row>
    <row r="153" spans="4:15" x14ac:dyDescent="0.3">
      <c r="D153" s="34" t="s">
        <v>177</v>
      </c>
      <c r="E153" s="40" t="s">
        <v>40</v>
      </c>
      <c r="F153" s="44" t="s">
        <v>17</v>
      </c>
      <c r="G153" s="38">
        <v>43167</v>
      </c>
      <c r="H153" s="35">
        <v>47491.15</v>
      </c>
      <c r="I153" s="35">
        <v>367</v>
      </c>
      <c r="J153" s="6"/>
      <c r="K153" s="17"/>
      <c r="L153" s="20"/>
      <c r="M153" s="19"/>
      <c r="N153" s="6"/>
      <c r="O153" s="6"/>
    </row>
    <row r="154" spans="4:15" x14ac:dyDescent="0.3">
      <c r="D154" s="34" t="s">
        <v>179</v>
      </c>
      <c r="E154" s="40"/>
      <c r="F154" s="44" t="s">
        <v>17</v>
      </c>
      <c r="G154" s="38">
        <v>43217</v>
      </c>
      <c r="H154" s="35">
        <v>74537.94</v>
      </c>
      <c r="I154" s="35">
        <v>1621</v>
      </c>
      <c r="J154" s="6"/>
      <c r="K154" s="17"/>
      <c r="L154" s="20"/>
      <c r="M154" s="19"/>
      <c r="N154" s="6"/>
      <c r="O154" s="6"/>
    </row>
    <row r="155" spans="4:15" x14ac:dyDescent="0.3">
      <c r="D155" s="34" t="s">
        <v>180</v>
      </c>
      <c r="E155" s="40"/>
      <c r="F155" s="44" t="s">
        <v>17</v>
      </c>
      <c r="G155" s="38">
        <v>43224</v>
      </c>
      <c r="H155" s="35">
        <v>252704.22</v>
      </c>
      <c r="I155" s="35">
        <v>3608</v>
      </c>
      <c r="J155" s="6"/>
      <c r="K155" s="17"/>
      <c r="L155" s="20"/>
      <c r="M155" s="19"/>
      <c r="N155" s="6"/>
      <c r="O155" s="6"/>
    </row>
    <row r="156" spans="4:15" x14ac:dyDescent="0.3">
      <c r="D156" s="34" t="s">
        <v>181</v>
      </c>
      <c r="E156" s="40"/>
      <c r="F156" s="44" t="s">
        <v>17</v>
      </c>
      <c r="G156" s="38">
        <v>43224</v>
      </c>
      <c r="H156" s="35">
        <v>33068.660000000003</v>
      </c>
      <c r="I156" s="35">
        <v>1020</v>
      </c>
      <c r="J156" s="6"/>
      <c r="K156" s="17"/>
      <c r="L156" s="20"/>
      <c r="M156" s="19"/>
      <c r="N156" s="6"/>
      <c r="O156" s="6"/>
    </row>
    <row r="157" spans="4:15" x14ac:dyDescent="0.3">
      <c r="D157" s="34" t="s">
        <v>182</v>
      </c>
      <c r="E157" s="40"/>
      <c r="F157" s="39" t="s">
        <v>17</v>
      </c>
      <c r="G157" s="38">
        <v>43231</v>
      </c>
      <c r="H157" s="35">
        <v>5219.67</v>
      </c>
      <c r="I157" s="35">
        <v>13</v>
      </c>
      <c r="J157" s="6"/>
      <c r="K157" s="17"/>
      <c r="L157" s="20"/>
      <c r="M157" s="19"/>
      <c r="N157" s="6"/>
      <c r="O157" s="6"/>
    </row>
    <row r="158" spans="4:15" x14ac:dyDescent="0.3">
      <c r="D158" s="34" t="s">
        <v>183</v>
      </c>
      <c r="E158" s="40"/>
      <c r="F158" s="39" t="s">
        <v>17</v>
      </c>
      <c r="G158" s="38">
        <v>43243</v>
      </c>
      <c r="H158" s="35">
        <v>19808.150000000001</v>
      </c>
      <c r="I158" s="35">
        <v>1056</v>
      </c>
      <c r="J158" s="6"/>
      <c r="K158" s="17"/>
      <c r="L158" s="20"/>
      <c r="M158" s="19"/>
      <c r="N158" s="6"/>
      <c r="O158" s="6"/>
    </row>
    <row r="159" spans="4:15" x14ac:dyDescent="0.3">
      <c r="D159" s="34" t="s">
        <v>184</v>
      </c>
      <c r="E159" s="40"/>
      <c r="F159" s="39" t="s">
        <v>17</v>
      </c>
      <c r="G159" s="38">
        <v>43250</v>
      </c>
      <c r="H159" s="35">
        <v>95011.359999999986</v>
      </c>
      <c r="I159" s="35">
        <v>1429</v>
      </c>
      <c r="J159" s="6"/>
      <c r="K159" s="17"/>
      <c r="L159" s="20"/>
      <c r="M159" s="19"/>
      <c r="N159" s="6"/>
      <c r="O159" s="6"/>
    </row>
    <row r="160" spans="4:15" x14ac:dyDescent="0.3">
      <c r="D160" s="34" t="s">
        <v>185</v>
      </c>
      <c r="E160" s="40"/>
      <c r="F160" s="39" t="s">
        <v>17</v>
      </c>
      <c r="G160" s="38">
        <v>43272</v>
      </c>
      <c r="H160" s="35">
        <v>58400.37</v>
      </c>
      <c r="I160" s="35">
        <v>159</v>
      </c>
      <c r="J160" s="6"/>
      <c r="K160" s="17"/>
      <c r="L160" s="20"/>
      <c r="M160" s="19"/>
      <c r="N160" s="6"/>
      <c r="O160" s="6"/>
    </row>
    <row r="161" spans="3:15" x14ac:dyDescent="0.3">
      <c r="D161" s="34" t="s">
        <v>186</v>
      </c>
      <c r="E161" s="40"/>
      <c r="F161" s="39" t="s">
        <v>17</v>
      </c>
      <c r="G161" s="38">
        <v>43270</v>
      </c>
      <c r="H161" s="35">
        <v>2000</v>
      </c>
      <c r="I161" s="35">
        <v>2</v>
      </c>
      <c r="J161" s="6"/>
      <c r="K161" s="17"/>
      <c r="L161" s="20"/>
      <c r="M161" s="19"/>
      <c r="N161" s="6"/>
      <c r="O161" s="6"/>
    </row>
    <row r="162" spans="3:15" x14ac:dyDescent="0.3">
      <c r="D162" s="53" t="s">
        <v>21</v>
      </c>
      <c r="E162" s="54"/>
      <c r="F162" s="54"/>
      <c r="G162" s="55"/>
      <c r="H162" s="9">
        <f>SUM(H9:H161)</f>
        <v>46564236.699999399</v>
      </c>
      <c r="I162" s="9">
        <f>SUM(I9:I161)</f>
        <v>436802</v>
      </c>
      <c r="J162" s="6"/>
      <c r="K162" s="17"/>
      <c r="L162" s="20"/>
      <c r="M162" s="19"/>
      <c r="N162" s="6"/>
      <c r="O162" s="6"/>
    </row>
    <row r="163" spans="3:15" x14ac:dyDescent="0.3">
      <c r="G163" s="6"/>
      <c r="H163" s="6"/>
      <c r="I163" s="6"/>
      <c r="J163" s="6"/>
      <c r="K163" s="17"/>
      <c r="L163" s="20"/>
      <c r="M163" s="19"/>
      <c r="N163" s="6"/>
      <c r="O163" s="6"/>
    </row>
    <row r="164" spans="3:15" x14ac:dyDescent="0.3">
      <c r="D164" s="15"/>
      <c r="E164" s="31"/>
      <c r="F164" s="15"/>
      <c r="G164" s="15"/>
      <c r="H164" s="15"/>
      <c r="I164" s="15"/>
      <c r="J164" s="6"/>
      <c r="K164" s="17"/>
      <c r="L164" s="20"/>
      <c r="M164" s="19"/>
      <c r="N164" s="6"/>
      <c r="O164" s="6"/>
    </row>
    <row r="165" spans="3:15" x14ac:dyDescent="0.3">
      <c r="C165" s="7"/>
      <c r="D165" s="7" t="s">
        <v>4</v>
      </c>
      <c r="E165" s="32"/>
      <c r="J165" s="15"/>
    </row>
    <row r="166" spans="3:15" x14ac:dyDescent="0.3">
      <c r="C166" s="21"/>
      <c r="D166" s="21" t="s">
        <v>22</v>
      </c>
      <c r="E166" s="33"/>
      <c r="J166" s="21"/>
    </row>
    <row r="167" spans="3:15" ht="31.2" customHeight="1" x14ac:dyDescent="0.3">
      <c r="C167" s="26"/>
      <c r="D167" s="49" t="s">
        <v>178</v>
      </c>
      <c r="E167" s="49"/>
      <c r="F167" s="49"/>
      <c r="G167" s="49"/>
      <c r="H167" s="49"/>
      <c r="I167" s="49"/>
      <c r="J167" s="17"/>
    </row>
    <row r="168" spans="3:15" ht="16.2" customHeight="1" x14ac:dyDescent="0.3">
      <c r="C168" s="26"/>
      <c r="D168" s="23" t="s">
        <v>30</v>
      </c>
      <c r="E168" s="31"/>
    </row>
    <row r="169" spans="3:15" x14ac:dyDescent="0.3">
      <c r="D169" s="7" t="s">
        <v>18</v>
      </c>
      <c r="E169" s="32"/>
    </row>
  </sheetData>
  <autoFilter ref="D8:I162"/>
  <sortState ref="D82:H105">
    <sortCondition ref="F82:F105"/>
  </sortState>
  <dataConsolidate/>
  <mergeCells count="6">
    <mergeCell ref="D162:G162"/>
    <mergeCell ref="D167:I167"/>
    <mergeCell ref="C2:J2"/>
    <mergeCell ref="C3:J3"/>
    <mergeCell ref="C4:J4"/>
    <mergeCell ref="C5:J5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Andrea Bayancela</cp:lastModifiedBy>
  <dcterms:created xsi:type="dcterms:W3CDTF">2017-01-24T14:18:36Z</dcterms:created>
  <dcterms:modified xsi:type="dcterms:W3CDTF">2018-07-06T14:05:07Z</dcterms:modified>
</cp:coreProperties>
</file>