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showSheetTabs="0" xWindow="0" yWindow="0" windowWidth="23040" windowHeight="8832" tabRatio="924"/>
  </bookViews>
  <sheets>
    <sheet name="ÍNDICE" sheetId="14" r:id="rId1"/>
    <sheet name="CONSOLIDADO SFP" sheetId="13" r:id="rId2"/>
    <sheet name="BANCOS" sheetId="10" r:id="rId3"/>
    <sheet name="MUTUALISTAS" sheetId="11" r:id="rId4"/>
    <sheet name="SOC FINANCIERAS" sheetId="12" r:id="rId5"/>
    <sheet name="CONSOLIDADO SFPS" sheetId="17" r:id="rId6"/>
    <sheet name="SEGMENTO 1" sheetId="19" r:id="rId7"/>
    <sheet name="SEGMENTO 2" sheetId="20" r:id="rId8"/>
    <sheet name="SEGMENTO 3" sheetId="21" r:id="rId9"/>
    <sheet name="SEGMENTO 4 y 5" sheetId="22" r:id="rId10"/>
  </sheets>
  <calcPr calcId="152511"/>
</workbook>
</file>

<file path=xl/calcChain.xml><?xml version="1.0" encoding="utf-8"?>
<calcChain xmlns="http://schemas.openxmlformats.org/spreadsheetml/2006/main">
  <c r="J17" i="12" l="1"/>
  <c r="I33" i="10" l="1"/>
  <c r="H33" i="10"/>
  <c r="G33" i="10"/>
  <c r="F33" i="10"/>
  <c r="E33" i="10"/>
  <c r="D33" i="10"/>
  <c r="C33" i="10"/>
  <c r="J20" i="12" l="1"/>
  <c r="I20" i="12"/>
  <c r="H20" i="12"/>
  <c r="G20" i="12"/>
  <c r="F20" i="12"/>
  <c r="E20" i="12"/>
  <c r="D20" i="12"/>
  <c r="C20" i="12"/>
  <c r="J15" i="11"/>
  <c r="J14" i="11"/>
  <c r="J13" i="11"/>
  <c r="J12" i="11"/>
  <c r="J11" i="11"/>
  <c r="I15" i="11"/>
  <c r="H15" i="11"/>
  <c r="G15" i="11"/>
  <c r="F15" i="11"/>
  <c r="E15" i="11"/>
  <c r="D15" i="11"/>
  <c r="C15" i="11"/>
  <c r="D12" i="13" s="1"/>
  <c r="J32" i="10"/>
  <c r="J31" i="10"/>
  <c r="J33" i="10"/>
  <c r="H16" i="17" l="1"/>
  <c r="H15" i="17"/>
  <c r="H14" i="17"/>
  <c r="H13" i="17"/>
  <c r="H12" i="17"/>
  <c r="H11" i="17"/>
  <c r="B13" i="13" l="1"/>
  <c r="B12" i="13"/>
  <c r="B11" i="13"/>
  <c r="J97" i="21"/>
  <c r="J95" i="21"/>
  <c r="J94" i="21"/>
  <c r="J93" i="21"/>
  <c r="J92" i="21"/>
  <c r="J91" i="21"/>
  <c r="J90" i="21"/>
  <c r="J89" i="21"/>
  <c r="J88" i="21"/>
  <c r="J87" i="21"/>
  <c r="J86" i="21"/>
  <c r="J85" i="21"/>
  <c r="J84" i="21"/>
  <c r="J83" i="21"/>
  <c r="J82" i="21"/>
  <c r="J81" i="21"/>
  <c r="J80" i="21"/>
  <c r="J79" i="21"/>
  <c r="J78" i="21"/>
  <c r="J77" i="21"/>
  <c r="J76" i="21"/>
  <c r="J74" i="21"/>
  <c r="J73" i="21"/>
  <c r="J71" i="21"/>
  <c r="J70" i="21"/>
  <c r="J69" i="21"/>
  <c r="J68" i="21"/>
  <c r="J67" i="21"/>
  <c r="J66" i="21"/>
  <c r="J65" i="21"/>
  <c r="J64" i="21"/>
  <c r="J63" i="21"/>
  <c r="J62" i="21"/>
  <c r="J61" i="21"/>
  <c r="J60" i="21"/>
  <c r="J59" i="21"/>
  <c r="J58" i="21"/>
  <c r="J57" i="21"/>
  <c r="J56" i="21"/>
  <c r="J55" i="21"/>
  <c r="J54" i="21"/>
  <c r="J53" i="21"/>
  <c r="J52" i="21"/>
  <c r="J51" i="21"/>
  <c r="J50" i="21"/>
  <c r="J49" i="21"/>
  <c r="J48" i="21"/>
  <c r="J47" i="21"/>
  <c r="J46" i="21"/>
  <c r="J45" i="21"/>
  <c r="J44" i="21"/>
  <c r="J43" i="21"/>
  <c r="J42" i="21"/>
  <c r="J41" i="21"/>
  <c r="J40" i="21"/>
  <c r="J39" i="21"/>
  <c r="J38" i="21"/>
  <c r="J37" i="21"/>
  <c r="J36" i="21"/>
  <c r="J35" i="21"/>
  <c r="J34" i="21"/>
  <c r="J33" i="21"/>
  <c r="J32" i="21"/>
  <c r="J31" i="21"/>
  <c r="J30" i="21"/>
  <c r="J29" i="21"/>
  <c r="J28" i="21"/>
  <c r="J27" i="21"/>
  <c r="J26" i="21"/>
  <c r="J25" i="21"/>
  <c r="J24" i="21"/>
  <c r="J23" i="21"/>
  <c r="J22" i="21"/>
  <c r="J21" i="21"/>
  <c r="J20" i="21"/>
  <c r="J19" i="21"/>
  <c r="J18" i="21"/>
  <c r="J17" i="21"/>
  <c r="J16" i="21"/>
  <c r="J15" i="21"/>
  <c r="J14" i="21"/>
  <c r="J13" i="21"/>
  <c r="J12" i="21"/>
  <c r="I98" i="21"/>
  <c r="H98" i="21"/>
  <c r="G98" i="21"/>
  <c r="F98" i="21"/>
  <c r="E98" i="21"/>
  <c r="D98" i="21"/>
  <c r="C98" i="21"/>
  <c r="I45" i="20"/>
  <c r="H45" i="20"/>
  <c r="G45" i="20"/>
  <c r="F45" i="20"/>
  <c r="E45" i="20"/>
  <c r="D45" i="20"/>
  <c r="C45" i="20"/>
  <c r="J18" i="19"/>
  <c r="J17" i="19"/>
  <c r="J16" i="19"/>
  <c r="J14" i="19"/>
  <c r="J13" i="19"/>
  <c r="J12" i="19"/>
  <c r="J11" i="19"/>
  <c r="I35" i="19"/>
  <c r="H35" i="19"/>
  <c r="G35" i="19"/>
  <c r="F35" i="19"/>
  <c r="E35" i="19"/>
  <c r="D35" i="19"/>
  <c r="C35" i="19"/>
  <c r="J15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B14" i="13" l="1"/>
  <c r="F12" i="13"/>
  <c r="E12" i="13"/>
  <c r="J19" i="12"/>
  <c r="J18" i="12"/>
  <c r="J16" i="12"/>
  <c r="J15" i="12"/>
  <c r="J14" i="12"/>
  <c r="J13" i="12"/>
  <c r="J12" i="12"/>
  <c r="J11" i="12"/>
  <c r="F13" i="13"/>
  <c r="G13" i="13"/>
  <c r="H13" i="13" s="1"/>
  <c r="E13" i="13"/>
  <c r="D13" i="13"/>
  <c r="G11" i="13"/>
  <c r="E11" i="13"/>
  <c r="D11" i="13"/>
  <c r="J30" i="10"/>
  <c r="J29" i="10"/>
  <c r="J28" i="10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D14" i="13" l="1"/>
  <c r="H11" i="13"/>
  <c r="E14" i="13"/>
  <c r="G12" i="13"/>
  <c r="H12" i="13" s="1"/>
  <c r="F11" i="13"/>
  <c r="F14" i="13" s="1"/>
  <c r="J12" i="22"/>
  <c r="J13" i="22"/>
  <c r="J14" i="22"/>
  <c r="J16" i="22"/>
  <c r="J17" i="22"/>
  <c r="J18" i="22"/>
  <c r="J20" i="22"/>
  <c r="J21" i="22"/>
  <c r="J23" i="22"/>
  <c r="J11" i="22"/>
  <c r="J11" i="21"/>
  <c r="J12" i="20"/>
  <c r="J13" i="20"/>
  <c r="J14" i="20"/>
  <c r="J15" i="20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34" i="20"/>
  <c r="J35" i="20"/>
  <c r="J36" i="20"/>
  <c r="J37" i="20"/>
  <c r="J38" i="20"/>
  <c r="J39" i="20"/>
  <c r="J40" i="20"/>
  <c r="J41" i="20"/>
  <c r="J42" i="20"/>
  <c r="J43" i="20"/>
  <c r="J44" i="20"/>
  <c r="J11" i="20"/>
  <c r="G14" i="13" l="1"/>
  <c r="H14" i="13" s="1"/>
  <c r="H25" i="22"/>
  <c r="E25" i="22"/>
  <c r="C25" i="22"/>
  <c r="G25" i="22"/>
  <c r="F25" i="22"/>
  <c r="D25" i="22"/>
  <c r="J98" i="21"/>
  <c r="J25" i="22" l="1"/>
  <c r="J45" i="20"/>
  <c r="J35" i="19"/>
  <c r="I25" i="22"/>
</calcChain>
</file>

<file path=xl/sharedStrings.xml><?xml version="1.0" encoding="utf-8"?>
<sst xmlns="http://schemas.openxmlformats.org/spreadsheetml/2006/main" count="411" uniqueCount="270">
  <si>
    <t>TOTAL</t>
  </si>
  <si>
    <t>BANCOS</t>
  </si>
  <si>
    <t>MENORES O IGUALES A 32.000</t>
  </si>
  <si>
    <t>MAYORES A 32.000</t>
  </si>
  <si>
    <t>DEPÓSITOS</t>
  </si>
  <si>
    <t>CLIENTES</t>
  </si>
  <si>
    <t xml:space="preserve">DEPÓSITOS </t>
  </si>
  <si>
    <t>MUTUALISTAS</t>
  </si>
  <si>
    <t>SOCIEDADES FINANCIERAS</t>
  </si>
  <si>
    <t>COBERTURA DE DEPÓSITOS: REPORTE POR SISTEMAS Y ENTIDADES</t>
  </si>
  <si>
    <t>NÚMERO DE ENTIDADES</t>
  </si>
  <si>
    <t>PICHINCHA</t>
  </si>
  <si>
    <t>PRODUBANCO</t>
  </si>
  <si>
    <t>PACIFICO</t>
  </si>
  <si>
    <t>GUAYAQUIL</t>
  </si>
  <si>
    <t>BOLIVARIANO</t>
  </si>
  <si>
    <t>AUSTRO</t>
  </si>
  <si>
    <t>INTERNACIONAL</t>
  </si>
  <si>
    <t>MACHALA</t>
  </si>
  <si>
    <t>GENERAL RUMIÑAHUI</t>
  </si>
  <si>
    <t>LOJA</t>
  </si>
  <si>
    <t>SOLIDARIO</t>
  </si>
  <si>
    <t>NACIONAL</t>
  </si>
  <si>
    <t>PROCREDIT</t>
  </si>
  <si>
    <t>BANCODESARROLLO</t>
  </si>
  <si>
    <t>AMAZONAS</t>
  </si>
  <si>
    <t>COMERCIAL DE MANABI</t>
  </si>
  <si>
    <t>CITIBANK</t>
  </si>
  <si>
    <t>D-MIRO</t>
  </si>
  <si>
    <t>FINCA</t>
  </si>
  <si>
    <t>LITORAL</t>
  </si>
  <si>
    <t>AZUAY</t>
  </si>
  <si>
    <t>IMBABURA</t>
  </si>
  <si>
    <t>AMBATO</t>
  </si>
  <si>
    <t>DINERS</t>
  </si>
  <si>
    <t>UNIFINSA</t>
  </si>
  <si>
    <t>GLOBAL</t>
  </si>
  <si>
    <t>FIRESA</t>
  </si>
  <si>
    <t>FIDASA</t>
  </si>
  <si>
    <t>INTERAMERICANA</t>
  </si>
  <si>
    <t>LEASINGCORP</t>
  </si>
  <si>
    <t>CORPORACIÓN DEL SEGURO DE DEPÓSITOS, FONDO DE LIQUIDEZ Y FONDO DE SEGUROS PRIVADOS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</si>
  <si>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Superintendencia de Bancos / Estructuras de datos D01 Depósitos Garantizados</t>
    </r>
  </si>
  <si>
    <t>Consolidado</t>
  </si>
  <si>
    <t>Bancos</t>
  </si>
  <si>
    <t>Mutualistas</t>
  </si>
  <si>
    <t>Sociedades Financieras</t>
  </si>
  <si>
    <t>SISTEMA FINANCIERO PRIVADO</t>
  </si>
  <si>
    <t>&lt;- Volver a índice</t>
  </si>
  <si>
    <t>SEGMENTO</t>
  </si>
  <si>
    <t>NÚMERO DE ENTIDADES*</t>
  </si>
  <si>
    <t>(*) Considera a las entidades que presentan información verificada por la SEPS</t>
  </si>
  <si>
    <t>SISTEMA FINANCIERO POPULAR Y SOLIDARIO</t>
  </si>
  <si>
    <t>JEP</t>
  </si>
  <si>
    <t>JARDIN AZUAYO</t>
  </si>
  <si>
    <t>POLICIA NACIONAL</t>
  </si>
  <si>
    <t>29 DE OCTUBRE</t>
  </si>
  <si>
    <t>RIOBAMBA</t>
  </si>
  <si>
    <t>MEGO</t>
  </si>
  <si>
    <t>PROGRESO</t>
  </si>
  <si>
    <t>OSCUS</t>
  </si>
  <si>
    <t>SAN FRANCISCO</t>
  </si>
  <si>
    <t>MUSHUC RUNA</t>
  </si>
  <si>
    <t>ALIANZA DEL VALLE</t>
  </si>
  <si>
    <t>ANDALUCIA</t>
  </si>
  <si>
    <t>CACPECO</t>
  </si>
  <si>
    <t>PILAHUIN TIO</t>
  </si>
  <si>
    <t>ATUNTAQUI</t>
  </si>
  <si>
    <t>SERV PUB MINISTERIO DE EDUCACION</t>
  </si>
  <si>
    <t>CACPE BIBLIAN</t>
  </si>
  <si>
    <t>C COMERCIO AMBATO</t>
  </si>
  <si>
    <t>23 DE JULIO</t>
  </si>
  <si>
    <t>SAN JOSE - BOLIVAR</t>
  </si>
  <si>
    <t>PABLO MUÑOZ VEGA</t>
  </si>
  <si>
    <t>SANTA ROSA - EL ORO</t>
  </si>
  <si>
    <t>EL SAGRARIO</t>
  </si>
  <si>
    <t>TULCAN</t>
  </si>
  <si>
    <t>COBERTURA DE DEPÓSITOS</t>
  </si>
  <si>
    <t>15 DE ABRIL</t>
  </si>
  <si>
    <t>CACPE PASTAZA</t>
  </si>
  <si>
    <t>11 DE JUNIO</t>
  </si>
  <si>
    <t>COMERCIO</t>
  </si>
  <si>
    <t>CHONE</t>
  </si>
  <si>
    <t>CCPQ</t>
  </si>
  <si>
    <t>CACPE LOJA</t>
  </si>
  <si>
    <t>PADRE JULIAN LORENTE</t>
  </si>
  <si>
    <t>GUARANDA</t>
  </si>
  <si>
    <t>COTOCOLLAO</t>
  </si>
  <si>
    <t>SAN FRANCISCO DE ASIS</t>
  </si>
  <si>
    <t>COAC</t>
  </si>
  <si>
    <t>ARMADA NACIONAL</t>
  </si>
  <si>
    <t>FERNANDO DAQUILEMA</t>
  </si>
  <si>
    <t>LUZ DEL VALLE</t>
  </si>
  <si>
    <t>CHIBULEO</t>
  </si>
  <si>
    <t>14 DE MARZO</t>
  </si>
  <si>
    <t>KULLKI WASI</t>
  </si>
  <si>
    <t>COOPAC AUSTRO</t>
  </si>
  <si>
    <t>ARTESANOS</t>
  </si>
  <si>
    <t>LA MERCED CUENCA</t>
  </si>
  <si>
    <t>ERCO</t>
  </si>
  <si>
    <t>EDUCADORES DE LOJA</t>
  </si>
  <si>
    <t>MAQUITA CUSHUNCHIC</t>
  </si>
  <si>
    <t>CACPE ZAMORA</t>
  </si>
  <si>
    <t>SANTA ISABEL</t>
  </si>
  <si>
    <t>EDUCADORES AZUAY</t>
  </si>
  <si>
    <t>JUAN PIO MORA</t>
  </si>
  <si>
    <t>CACPE GUALAQUIZA</t>
  </si>
  <si>
    <t>INDIGENA SAC</t>
  </si>
  <si>
    <t>C COMERCIO DE CUENCA</t>
  </si>
  <si>
    <t>EDUCADORES CHIMBORAZO</t>
  </si>
  <si>
    <t>SUBOFICIALES DE LA POLICIA NACIONAL</t>
  </si>
  <si>
    <t>CREA</t>
  </si>
  <si>
    <t>CALCETA</t>
  </si>
  <si>
    <t>LA DOLOROSA</t>
  </si>
  <si>
    <t>COOPAD</t>
  </si>
  <si>
    <t>SANTA ANA - MANABI</t>
  </si>
  <si>
    <t>9 DE OCTUBRE</t>
  </si>
  <si>
    <t>MAGISTERIO DE PICHINCHA</t>
  </si>
  <si>
    <t>LUCHA CAMPESINA</t>
  </si>
  <si>
    <t>EDUCADORES TUNGURAHUA</t>
  </si>
  <si>
    <t>TENA</t>
  </si>
  <si>
    <t>13 DE ABRIL</t>
  </si>
  <si>
    <t>PARA EL DESARROLLO Y LA VIDA</t>
  </si>
  <si>
    <t>LA BENEFICA</t>
  </si>
  <si>
    <t>16 DE JULIO</t>
  </si>
  <si>
    <t>MINGA</t>
  </si>
  <si>
    <t>VIRGEN DEL CISNE</t>
  </si>
  <si>
    <t>UNION EL EJIDO</t>
  </si>
  <si>
    <t>SAN MIGUEL DE LOS BANCOS</t>
  </si>
  <si>
    <t>PEDRO MONCAYO</t>
  </si>
  <si>
    <t>POLITECNICA</t>
  </si>
  <si>
    <t>PUELLARO</t>
  </si>
  <si>
    <t>SALITRE</t>
  </si>
  <si>
    <t>4 DE OCTUBRE</t>
  </si>
  <si>
    <t>BASE DE TAURA</t>
  </si>
  <si>
    <t>HUAICANA</t>
  </si>
  <si>
    <t>SAN GABRIEL</t>
  </si>
  <si>
    <t>INDIGENAS CHUCHUQUI</t>
  </si>
  <si>
    <t>SAN ANTONIO - IBARRA</t>
  </si>
  <si>
    <t>SEMBRANDO UN NUEVO PAIS</t>
  </si>
  <si>
    <t>CORPORACION CENTRO</t>
  </si>
  <si>
    <t>ESCENCIA INDIGENA</t>
  </si>
  <si>
    <t>EDUCADORES TULCAN</t>
  </si>
  <si>
    <t>MAGISTERIO MANABITA</t>
  </si>
  <si>
    <t>CACPE YANTZAZA</t>
  </si>
  <si>
    <t>SEÑOR DE GIRON</t>
  </si>
  <si>
    <t>SAN ANTONIO - MONTALVO</t>
  </si>
  <si>
    <t>MULTIEMPRESARIAL</t>
  </si>
  <si>
    <t>SAN JUAN DE COTOGCHOA</t>
  </si>
  <si>
    <t>MUJERES UNIDAS CACMU</t>
  </si>
  <si>
    <t>SIERRA CENTRO</t>
  </si>
  <si>
    <t>CAÑAR</t>
  </si>
  <si>
    <t>MANANTIAL DE ORO</t>
  </si>
  <si>
    <t>SAN CRISTOBAL</t>
  </si>
  <si>
    <t>MUSHUK-YUYAY</t>
  </si>
  <si>
    <t>SAN PEDRO</t>
  </si>
  <si>
    <t>ACCION IMBABURAPAK</t>
  </si>
  <si>
    <t>EDUCADORES DE ZAMORA CHINCHIPE</t>
  </si>
  <si>
    <t>SANTA ANITA</t>
  </si>
  <si>
    <t>SAN JORGE</t>
  </si>
  <si>
    <t>METROPOLITANA</t>
  </si>
  <si>
    <t>SAN MIGUEL DE PALLATANGA</t>
  </si>
  <si>
    <t>CAMPESINA COOPAC</t>
  </si>
  <si>
    <t>COCA</t>
  </si>
  <si>
    <t>FUTURO LAMANENSE</t>
  </si>
  <si>
    <t>SUMAK KAWSAY</t>
  </si>
  <si>
    <t>UNIVERSIDAD DE GUAYAQUIL</t>
  </si>
  <si>
    <t>MICROEMPRESARIAL SUCRE</t>
  </si>
  <si>
    <t>FASAYÑAN</t>
  </si>
  <si>
    <t>IMBABURA AMAZONAS</t>
  </si>
  <si>
    <t>PROMOCION DE L A VIDA ASOCIADA</t>
  </si>
  <si>
    <t>EMP JUB Y EX  EMP BANCO CENTRAL</t>
  </si>
  <si>
    <t>ALIANZA MINAS</t>
  </si>
  <si>
    <t>SAN MIGUEL</t>
  </si>
  <si>
    <t>C COMERCIO SANTO DOMINGO</t>
  </si>
  <si>
    <t>BAÑOS</t>
  </si>
  <si>
    <t>METROPOLITANO DE QUITO AMAZONAS</t>
  </si>
  <si>
    <t>CRISTO REY</t>
  </si>
  <si>
    <t>MICROEMPRESA FORTUNA</t>
  </si>
  <si>
    <t>SANTA ANA DE NAYON</t>
  </si>
  <si>
    <t>CREDIAMIGO</t>
  </si>
  <si>
    <t>C COMERCIO DE LOJA</t>
  </si>
  <si>
    <t>EDUCADORES PRIMARIOS COTOPAXI</t>
  </si>
  <si>
    <t>SALINAS</t>
  </si>
  <si>
    <t>SAN VICENTE DEL SUR</t>
  </si>
  <si>
    <t>ANDINA</t>
  </si>
  <si>
    <t>PROFUTURO</t>
  </si>
  <si>
    <t>INDIGENAS SAC PELILEO</t>
  </si>
  <si>
    <t>SINDICATO CHOFERES PROFESIONALES LOJA</t>
  </si>
  <si>
    <t>EDUCADORES DE PASTAZA</t>
  </si>
  <si>
    <t>CREDI FACIL</t>
  </si>
  <si>
    <t>CREDIAMBATO</t>
  </si>
  <si>
    <t>VISION DE LOS ANDES</t>
  </si>
  <si>
    <t>CIUDAD DE QUITO</t>
  </si>
  <si>
    <t>LOJA INTERNACIONAL LTDA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</si>
  <si>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Superintendencia de Economía Popular y Solidaria / Estructuras de datos D01 Depósitos Garantizados</t>
    </r>
  </si>
  <si>
    <t>CRECER WIÑARI LTDA*</t>
  </si>
  <si>
    <t xml:space="preserve"> PAKARYMUY - AMANECIENDO*</t>
  </si>
  <si>
    <t>CHOCO TUNGURAHUA RUNA*</t>
  </si>
  <si>
    <t>(*) COAC que no cuentan con detalle de número de depositantes y con cobertura estimada</t>
  </si>
  <si>
    <t>ACCION Y DESARROLLO</t>
  </si>
  <si>
    <t>VIVIENDA ORDEN Y SEGURIDAD</t>
  </si>
  <si>
    <t>MUSHUC KAWSAY - ORELLANA</t>
  </si>
  <si>
    <t>LA MERCED AMBATO</t>
  </si>
  <si>
    <t>CACPE MACARA</t>
  </si>
  <si>
    <t>QUEVEDO</t>
  </si>
  <si>
    <t>MUSHUC ÑAN</t>
  </si>
  <si>
    <t>INTEGRACIÓN SOLIDARIA</t>
  </si>
  <si>
    <t>MONSEÑOR LEONIDAS PROAÑO</t>
  </si>
  <si>
    <t>CARMEN DE TARQUI</t>
  </si>
  <si>
    <t>C COMERCIO DE CELICA*</t>
  </si>
  <si>
    <t>GESTION PARA EL DESARROLLO*</t>
  </si>
  <si>
    <t>NUEVA JERUSALEN*</t>
  </si>
  <si>
    <t>MAESTROS ASOCIADOS DE IMBABURA*</t>
  </si>
  <si>
    <t>Segmento 1</t>
  </si>
  <si>
    <t>Segmento 2</t>
  </si>
  <si>
    <t>Segmento 3</t>
  </si>
  <si>
    <t>Segmentos 4 y 5</t>
  </si>
  <si>
    <t>(en US$ y porcentajes)</t>
  </si>
  <si>
    <t>ENTIDADES FINANCIERAS</t>
  </si>
  <si>
    <t>Índice de Abreviaturas</t>
  </si>
  <si>
    <t>DEPÓSITOS CUBIERTOS / TOTAL DEPÓSITOS</t>
  </si>
  <si>
    <t>TOTAL DEPÓSITOS</t>
  </si>
  <si>
    <t>DEPÓSITOS CUBIERTOS</t>
  </si>
  <si>
    <t>TOTAL CLIENTES</t>
  </si>
  <si>
    <t>(en US$, número y porcentajes)</t>
  </si>
  <si>
    <t>% CLIENTES CON COBERTURA TOTAL</t>
  </si>
  <si>
    <t>VALOR DEL FSDSFPS</t>
  </si>
  <si>
    <t>FSDSFP</t>
  </si>
  <si>
    <t>Fondo de Seguro de Depósitos del Sector Financiero Popular y Solidario</t>
  </si>
  <si>
    <t>Fondo de Seguro de Depósitos del Sector Financiero Privado</t>
  </si>
  <si>
    <t>FSDSFPS</t>
  </si>
  <si>
    <t>VALOR DEL FSDSFP</t>
  </si>
  <si>
    <t>MENORES O IGUALES A MONTO MÁXIMO DE COBERTURA</t>
  </si>
  <si>
    <t>MAYORES A MONTO MÁXIMO DE COBERTURA</t>
  </si>
  <si>
    <t>NA</t>
  </si>
  <si>
    <t>Cooperativa de Ahorro y Crédito</t>
  </si>
  <si>
    <t>Al 29 de febrero de 2016</t>
  </si>
  <si>
    <t>MUT PICHINCHA</t>
  </si>
  <si>
    <t>SUBTOTAL COBERTURA 32.000</t>
  </si>
  <si>
    <t>MAQUITA CUSHUN LTDA</t>
  </si>
  <si>
    <t>N/A</t>
  </si>
  <si>
    <t>CLIENTES CON COBERTURA TOTAL</t>
  </si>
  <si>
    <t>TOTAL CLIENTES / SOCIOS</t>
  </si>
  <si>
    <t>CLIENTES/SOCIOS CON COBERTURA TOTAL</t>
  </si>
  <si>
    <t>3. COBERTURA DE DEPÓSITOS POR SISTEMAS Y ENTIDADES</t>
  </si>
  <si>
    <t>3.1.</t>
  </si>
  <si>
    <t>3.1.1.</t>
  </si>
  <si>
    <t>3.1.2.</t>
  </si>
  <si>
    <t>3.1.3.</t>
  </si>
  <si>
    <t>3.1.4.</t>
  </si>
  <si>
    <t>3.2.</t>
  </si>
  <si>
    <t>3.2.1.</t>
  </si>
  <si>
    <t>3.2.2.</t>
  </si>
  <si>
    <t>3.2.3.</t>
  </si>
  <si>
    <t>3.2.4.</t>
  </si>
  <si>
    <t>3.2.5.</t>
  </si>
  <si>
    <t>Al 31 de marzo de 2016</t>
  </si>
  <si>
    <t>DELBANK*</t>
  </si>
  <si>
    <t>VISIONFUND</t>
  </si>
  <si>
    <t>PROINCO*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</si>
  <si>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 marzo de 2016)</t>
    </r>
  </si>
  <si>
    <t>CAPITAL**</t>
  </si>
  <si>
    <t>* Última información disponible al 29 de febrero de 2016</t>
  </si>
  <si>
    <t>** Última información disponible al 31 de enero de 2016</t>
  </si>
  <si>
    <t>Notas:</t>
  </si>
  <si>
    <r>
      <rPr>
        <b/>
        <sz val="10"/>
        <color theme="1"/>
        <rFont val="Calibri"/>
        <family val="2"/>
        <scheme val="minor"/>
      </rPr>
      <t>Nota:</t>
    </r>
    <r>
      <rPr>
        <sz val="10"/>
        <color theme="1"/>
        <rFont val="Calibri"/>
        <family val="2"/>
        <scheme val="minor"/>
      </rPr>
      <t xml:space="preserve"> (*) La Sociedad Financiera Proinco consolida con datos a febrero de 2016.</t>
    </r>
  </si>
  <si>
    <t>(**) No se dispone de información de depósitos con  datos a marzo de 2016, debido a que la SEPS se encuentra en un proceso de estabilización de información y nuevas estructuras de información implementadas.</t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</si>
  <si>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Los bancos Capital, Delbank y, la Sociedad Financiera Proinco se consolidan con datos de febrero de 2016.</t>
    </r>
  </si>
  <si>
    <t>Al 31 de Marzo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</si>
</sst>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90">
    <xf numFmtId="0" fontId="0" fillId="0" borderId="0" xfId="0"/>
    <xf numFmtId="0" fontId="1" fillId="0" borderId="0" xfId="0" applyFont="1"/>
    <xf numFmtId="10" fontId="1" fillId="0" borderId="0" xfId="0" applyNumberFormat="1" applyFont="1"/>
    <xf numFmtId="10" fontId="1" fillId="0" borderId="0" xfId="0" applyNumberFormat="1" applyFont="1" applyAlignment="1">
      <alignment vertical="center" wrapText="1"/>
    </xf>
    <xf numFmtId="4" fontId="2" fillId="0" borderId="0" xfId="0" applyNumberFormat="1" applyFont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10" fontId="2" fillId="0" borderId="0" xfId="0" applyNumberFormat="1" applyFont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/>
    </xf>
    <xf numFmtId="3" fontId="1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0" xfId="0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vertical="center" wrapText="1"/>
    </xf>
    <xf numFmtId="165" fontId="2" fillId="0" borderId="1" xfId="0" applyNumberFormat="1" applyFont="1" applyBorder="1" applyAlignment="1">
      <alignment vertical="center" wrapText="1"/>
    </xf>
    <xf numFmtId="3" fontId="1" fillId="0" borderId="2" xfId="0" applyNumberFormat="1" applyFont="1" applyBorder="1"/>
    <xf numFmtId="3" fontId="1" fillId="0" borderId="3" xfId="0" applyNumberFormat="1" applyFont="1" applyBorder="1"/>
    <xf numFmtId="3" fontId="2" fillId="0" borderId="1" xfId="0" applyNumberFormat="1" applyFont="1" applyBorder="1"/>
    <xf numFmtId="164" fontId="2" fillId="2" borderId="7" xfId="1" applyNumberFormat="1" applyFont="1" applyFill="1" applyBorder="1"/>
    <xf numFmtId="165" fontId="1" fillId="0" borderId="2" xfId="0" applyNumberFormat="1" applyFont="1" applyBorder="1"/>
    <xf numFmtId="165" fontId="1" fillId="0" borderId="3" xfId="0" applyNumberFormat="1" applyFont="1" applyBorder="1"/>
    <xf numFmtId="0" fontId="0" fillId="5" borderId="0" xfId="0" applyFill="1"/>
    <xf numFmtId="0" fontId="0" fillId="5" borderId="1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5" fillId="6" borderId="2" xfId="0" quotePrefix="1" applyFont="1" applyFill="1" applyBorder="1" applyAlignment="1">
      <alignment horizontal="center"/>
    </xf>
    <xf numFmtId="0" fontId="7" fillId="0" borderId="0" xfId="2" applyBorder="1" applyAlignment="1">
      <alignment horizontal="left" vertical="center" wrapText="1"/>
    </xf>
    <xf numFmtId="0" fontId="5" fillId="7" borderId="2" xfId="0" quotePrefix="1" applyFont="1" applyFill="1" applyBorder="1" applyAlignment="1">
      <alignment horizontal="center"/>
    </xf>
    <xf numFmtId="0" fontId="8" fillId="8" borderId="4" xfId="0" applyFont="1" applyFill="1" applyBorder="1" applyAlignment="1">
      <alignment horizontal="center" vertical="center" wrapText="1"/>
    </xf>
    <xf numFmtId="0" fontId="10" fillId="5" borderId="0" xfId="0" applyFont="1" applyFill="1"/>
    <xf numFmtId="165" fontId="2" fillId="0" borderId="0" xfId="3" applyNumberFormat="1" applyFont="1" applyAlignment="1">
      <alignment horizontal="right" vertical="center" wrapText="1"/>
    </xf>
    <xf numFmtId="165" fontId="0" fillId="0" borderId="0" xfId="3" applyNumberFormat="1" applyFont="1"/>
    <xf numFmtId="165" fontId="5" fillId="0" borderId="4" xfId="3" applyNumberFormat="1" applyFont="1" applyBorder="1"/>
    <xf numFmtId="165" fontId="0" fillId="0" borderId="3" xfId="3" applyNumberFormat="1" applyFont="1" applyBorder="1"/>
    <xf numFmtId="165" fontId="0" fillId="0" borderId="4" xfId="3" applyNumberFormat="1" applyFont="1" applyBorder="1"/>
    <xf numFmtId="165" fontId="1" fillId="0" borderId="0" xfId="0" applyNumberFormat="1" applyFont="1" applyBorder="1" applyAlignment="1">
      <alignment vertical="center" wrapText="1"/>
    </xf>
    <xf numFmtId="165" fontId="1" fillId="0" borderId="2" xfId="0" applyNumberFormat="1" applyFont="1" applyBorder="1" applyAlignment="1">
      <alignment vertical="center" wrapText="1"/>
    </xf>
    <xf numFmtId="165" fontId="1" fillId="0" borderId="4" xfId="0" applyNumberFormat="1" applyFont="1" applyBorder="1" applyAlignment="1">
      <alignment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Font="1" applyBorder="1" applyAlignment="1">
      <alignment horizontal="center" vertical="center" wrapText="1"/>
    </xf>
    <xf numFmtId="3" fontId="1" fillId="0" borderId="2" xfId="0" applyNumberFormat="1" applyFont="1" applyBorder="1"/>
    <xf numFmtId="3" fontId="1" fillId="0" borderId="3" xfId="0" applyNumberFormat="1" applyFont="1" applyBorder="1"/>
    <xf numFmtId="3" fontId="2" fillId="0" borderId="1" xfId="0" applyNumberFormat="1" applyFont="1" applyBorder="1"/>
    <xf numFmtId="165" fontId="1" fillId="0" borderId="2" xfId="0" applyNumberFormat="1" applyFont="1" applyBorder="1"/>
    <xf numFmtId="165" fontId="1" fillId="0" borderId="3" xfId="0" applyNumberFormat="1" applyFont="1" applyBorder="1"/>
    <xf numFmtId="165" fontId="2" fillId="0" borderId="1" xfId="0" applyNumberFormat="1" applyFont="1" applyBorder="1"/>
    <xf numFmtId="164" fontId="2" fillId="2" borderId="7" xfId="1" applyNumberFormat="1" applyFont="1" applyFill="1" applyBorder="1"/>
    <xf numFmtId="164" fontId="1" fillId="0" borderId="2" xfId="1" applyNumberFormat="1" applyFont="1" applyBorder="1"/>
    <xf numFmtId="164" fontId="1" fillId="0" borderId="3" xfId="1" applyNumberFormat="1" applyFont="1" applyBorder="1"/>
    <xf numFmtId="164" fontId="2" fillId="0" borderId="1" xfId="1" applyNumberFormat="1" applyFont="1" applyBorder="1"/>
    <xf numFmtId="3" fontId="0" fillId="0" borderId="0" xfId="0" applyNumberFormat="1"/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11" fillId="5" borderId="0" xfId="0" applyFont="1" applyFill="1"/>
    <xf numFmtId="0" fontId="7" fillId="5" borderId="5" xfId="2" applyFill="1" applyBorder="1" applyAlignment="1">
      <alignment horizontal="left" indent="2"/>
    </xf>
    <xf numFmtId="0" fontId="7" fillId="5" borderId="6" xfId="2" applyFill="1" applyBorder="1" applyAlignment="1">
      <alignment horizontal="left" indent="2"/>
    </xf>
    <xf numFmtId="0" fontId="7" fillId="5" borderId="7" xfId="2" applyFill="1" applyBorder="1" applyAlignment="1">
      <alignment horizontal="left" indent="2"/>
    </xf>
    <xf numFmtId="0" fontId="7" fillId="5" borderId="10" xfId="2" applyFill="1" applyBorder="1" applyAlignment="1">
      <alignment horizontal="left" indent="2"/>
    </xf>
    <xf numFmtId="0" fontId="7" fillId="5" borderId="11" xfId="2" applyFill="1" applyBorder="1" applyAlignment="1">
      <alignment horizontal="left" indent="2"/>
    </xf>
    <xf numFmtId="0" fontId="6" fillId="4" borderId="0" xfId="0" applyFont="1" applyFill="1" applyAlignment="1">
      <alignment horizontal="center"/>
    </xf>
    <xf numFmtId="0" fontId="5" fillId="6" borderId="8" xfId="0" applyFont="1" applyFill="1" applyBorder="1"/>
    <xf numFmtId="0" fontId="5" fillId="6" borderId="9" xfId="0" applyFont="1" applyFill="1" applyBorder="1"/>
    <xf numFmtId="0" fontId="5" fillId="7" borderId="8" xfId="0" applyFont="1" applyFill="1" applyBorder="1"/>
    <xf numFmtId="0" fontId="5" fillId="7" borderId="9" xfId="0" applyFont="1" applyFill="1" applyBorder="1"/>
    <xf numFmtId="0" fontId="12" fillId="5" borderId="0" xfId="0" applyFont="1" applyFill="1" applyAlignment="1">
      <alignment horizontal="center" vertical="center" wrapText="1"/>
    </xf>
    <xf numFmtId="0" fontId="9" fillId="5" borderId="0" xfId="0" applyFont="1" applyFill="1"/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7" fillId="0" borderId="0" xfId="2" applyBorder="1" applyAlignment="1">
      <alignment horizontal="left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horizontal="justify" vertical="center" wrapText="1"/>
    </xf>
  </cellXfs>
  <cellStyles count="4">
    <cellStyle name="Hipervínculo" xfId="2" builtinId="8"/>
    <cellStyle name="Millares" xfId="1" builtinId="3"/>
    <cellStyle name="Normal" xfId="0" builtinId="0"/>
    <cellStyle name="Porcentaje" xfId="3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144780</xdr:rowOff>
    </xdr:from>
    <xdr:to>
      <xdr:col>4</xdr:col>
      <xdr:colOff>373380</xdr:colOff>
      <xdr:row>5</xdr:row>
      <xdr:rowOff>91440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4780"/>
          <a:ext cx="247650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670560</xdr:colOff>
      <xdr:row>3</xdr:row>
      <xdr:rowOff>61382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8320" cy="625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1798320</xdr:colOff>
      <xdr:row>3</xdr:row>
      <xdr:rowOff>61382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8320" cy="625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670560</xdr:colOff>
      <xdr:row>3</xdr:row>
      <xdr:rowOff>61382</xdr:rowOff>
    </xdr:to>
    <xdr:pic>
      <xdr:nvPicPr>
        <xdr:cNvPr id="3" name="Imagen 2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8320" cy="625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556260</xdr:colOff>
      <xdr:row>3</xdr:row>
      <xdr:rowOff>61382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8320" cy="625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541020</xdr:colOff>
      <xdr:row>3</xdr:row>
      <xdr:rowOff>61382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8320" cy="625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1798320</xdr:colOff>
      <xdr:row>3</xdr:row>
      <xdr:rowOff>61382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8320" cy="625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670560</xdr:colOff>
      <xdr:row>3</xdr:row>
      <xdr:rowOff>61382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8320" cy="625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670560</xdr:colOff>
      <xdr:row>3</xdr:row>
      <xdr:rowOff>61382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8320" cy="625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670560</xdr:colOff>
      <xdr:row>3</xdr:row>
      <xdr:rowOff>61382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8320" cy="625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6"/>
  <sheetViews>
    <sheetView tabSelected="1" workbookViewId="0">
      <selection activeCell="J18" sqref="J18"/>
    </sheetView>
  </sheetViews>
  <sheetFormatPr baseColWidth="10" defaultColWidth="11.5546875" defaultRowHeight="14.4" x14ac:dyDescent="0.3"/>
  <cols>
    <col min="1" max="1" width="11.5546875" style="31"/>
    <col min="2" max="2" width="6.5546875" style="31" bestFit="1" customWidth="1"/>
    <col min="3" max="16384" width="11.5546875" style="31"/>
  </cols>
  <sheetData>
    <row r="2" spans="2:8" x14ac:dyDescent="0.3">
      <c r="G2" s="74" t="s">
        <v>261</v>
      </c>
      <c r="H2" s="74"/>
    </row>
    <row r="3" spans="2:8" x14ac:dyDescent="0.3">
      <c r="G3" s="74"/>
      <c r="H3" s="74"/>
    </row>
    <row r="4" spans="2:8" x14ac:dyDescent="0.3">
      <c r="G4" s="74"/>
      <c r="H4" s="74"/>
    </row>
    <row r="5" spans="2:8" x14ac:dyDescent="0.3">
      <c r="G5" s="74"/>
      <c r="H5" s="74"/>
    </row>
    <row r="6" spans="2:8" x14ac:dyDescent="0.3">
      <c r="G6" s="74"/>
      <c r="H6" s="74"/>
    </row>
    <row r="8" spans="2:8" ht="18" x14ac:dyDescent="0.35">
      <c r="B8" s="69" t="s">
        <v>245</v>
      </c>
      <c r="C8" s="69"/>
      <c r="D8" s="69"/>
      <c r="E8" s="69"/>
      <c r="F8" s="69"/>
      <c r="G8" s="69"/>
      <c r="H8" s="69"/>
    </row>
    <row r="10" spans="2:8" x14ac:dyDescent="0.3">
      <c r="B10" s="34" t="s">
        <v>246</v>
      </c>
      <c r="C10" s="70" t="s">
        <v>47</v>
      </c>
      <c r="D10" s="70"/>
      <c r="E10" s="70"/>
      <c r="F10" s="70"/>
      <c r="G10" s="70"/>
      <c r="H10" s="71"/>
    </row>
    <row r="11" spans="2:8" x14ac:dyDescent="0.3">
      <c r="B11" s="32" t="s">
        <v>247</v>
      </c>
      <c r="C11" s="65" t="s">
        <v>43</v>
      </c>
      <c r="D11" s="65"/>
      <c r="E11" s="65"/>
      <c r="F11" s="65"/>
      <c r="G11" s="65"/>
      <c r="H11" s="66"/>
    </row>
    <row r="12" spans="2:8" x14ac:dyDescent="0.3">
      <c r="B12" s="32" t="s">
        <v>248</v>
      </c>
      <c r="C12" s="64" t="s">
        <v>44</v>
      </c>
      <c r="D12" s="65"/>
      <c r="E12" s="65"/>
      <c r="F12" s="65"/>
      <c r="G12" s="65"/>
      <c r="H12" s="66"/>
    </row>
    <row r="13" spans="2:8" x14ac:dyDescent="0.3">
      <c r="B13" s="32" t="s">
        <v>249</v>
      </c>
      <c r="C13" s="64" t="s">
        <v>45</v>
      </c>
      <c r="D13" s="65"/>
      <c r="E13" s="65"/>
      <c r="F13" s="65"/>
      <c r="G13" s="65"/>
      <c r="H13" s="66"/>
    </row>
    <row r="14" spans="2:8" x14ac:dyDescent="0.3">
      <c r="B14" s="33" t="s">
        <v>250</v>
      </c>
      <c r="C14" s="67" t="s">
        <v>46</v>
      </c>
      <c r="D14" s="67"/>
      <c r="E14" s="67"/>
      <c r="F14" s="67"/>
      <c r="G14" s="67"/>
      <c r="H14" s="68"/>
    </row>
    <row r="16" spans="2:8" x14ac:dyDescent="0.3">
      <c r="B16" s="36" t="s">
        <v>251</v>
      </c>
      <c r="C16" s="72" t="s">
        <v>52</v>
      </c>
      <c r="D16" s="72"/>
      <c r="E16" s="72"/>
      <c r="F16" s="72"/>
      <c r="G16" s="72"/>
      <c r="H16" s="73"/>
    </row>
    <row r="17" spans="2:8" x14ac:dyDescent="0.3">
      <c r="B17" s="32" t="s">
        <v>252</v>
      </c>
      <c r="C17" s="65" t="s">
        <v>43</v>
      </c>
      <c r="D17" s="65"/>
      <c r="E17" s="65"/>
      <c r="F17" s="65"/>
      <c r="G17" s="65"/>
      <c r="H17" s="66"/>
    </row>
    <row r="18" spans="2:8" x14ac:dyDescent="0.3">
      <c r="B18" s="32" t="s">
        <v>253</v>
      </c>
      <c r="C18" s="64" t="s">
        <v>214</v>
      </c>
      <c r="D18" s="65"/>
      <c r="E18" s="65"/>
      <c r="F18" s="65"/>
      <c r="G18" s="65"/>
      <c r="H18" s="66"/>
    </row>
    <row r="19" spans="2:8" x14ac:dyDescent="0.3">
      <c r="B19" s="32" t="s">
        <v>254</v>
      </c>
      <c r="C19" s="64" t="s">
        <v>215</v>
      </c>
      <c r="D19" s="65"/>
      <c r="E19" s="65"/>
      <c r="F19" s="65"/>
      <c r="G19" s="65"/>
      <c r="H19" s="66"/>
    </row>
    <row r="20" spans="2:8" x14ac:dyDescent="0.3">
      <c r="B20" s="33" t="s">
        <v>255</v>
      </c>
      <c r="C20" s="67" t="s">
        <v>216</v>
      </c>
      <c r="D20" s="67"/>
      <c r="E20" s="67"/>
      <c r="F20" s="67"/>
      <c r="G20" s="67"/>
      <c r="H20" s="68"/>
    </row>
    <row r="21" spans="2:8" x14ac:dyDescent="0.3">
      <c r="B21" s="33" t="s">
        <v>256</v>
      </c>
      <c r="C21" s="67" t="s">
        <v>217</v>
      </c>
      <c r="D21" s="67"/>
      <c r="E21" s="67"/>
      <c r="F21" s="67"/>
      <c r="G21" s="67"/>
      <c r="H21" s="68"/>
    </row>
    <row r="23" spans="2:8" x14ac:dyDescent="0.3">
      <c r="B23" s="75" t="s">
        <v>220</v>
      </c>
      <c r="C23" s="75"/>
      <c r="D23" s="75"/>
      <c r="E23" s="75"/>
      <c r="F23" s="75"/>
      <c r="G23" s="75"/>
      <c r="H23" s="75"/>
    </row>
    <row r="24" spans="2:8" x14ac:dyDescent="0.3">
      <c r="B24" s="38" t="s">
        <v>228</v>
      </c>
      <c r="C24" s="63" t="s">
        <v>230</v>
      </c>
      <c r="D24" s="63"/>
      <c r="E24" s="63"/>
      <c r="F24" s="63"/>
      <c r="G24" s="63"/>
      <c r="H24" s="63"/>
    </row>
    <row r="25" spans="2:8" x14ac:dyDescent="0.3">
      <c r="B25" s="38" t="s">
        <v>231</v>
      </c>
      <c r="C25" s="63" t="s">
        <v>229</v>
      </c>
      <c r="D25" s="63"/>
      <c r="E25" s="63"/>
      <c r="F25" s="63"/>
      <c r="G25" s="63"/>
      <c r="H25" s="63"/>
    </row>
    <row r="26" spans="2:8" x14ac:dyDescent="0.3">
      <c r="B26" s="38" t="s">
        <v>89</v>
      </c>
      <c r="C26" s="63" t="s">
        <v>236</v>
      </c>
      <c r="D26" s="63"/>
      <c r="E26" s="63"/>
      <c r="F26" s="63"/>
      <c r="G26" s="63"/>
      <c r="H26" s="63"/>
    </row>
  </sheetData>
  <mergeCells count="17">
    <mergeCell ref="G2:H6"/>
    <mergeCell ref="B23:H23"/>
    <mergeCell ref="C25:H25"/>
    <mergeCell ref="C24:H24"/>
    <mergeCell ref="C26:H26"/>
    <mergeCell ref="C13:H13"/>
    <mergeCell ref="C14:H14"/>
    <mergeCell ref="B8:H8"/>
    <mergeCell ref="C10:H10"/>
    <mergeCell ref="C11:H11"/>
    <mergeCell ref="C12:H12"/>
    <mergeCell ref="C21:H21"/>
    <mergeCell ref="C16:H16"/>
    <mergeCell ref="C17:H17"/>
    <mergeCell ref="C18:H18"/>
    <mergeCell ref="C19:H19"/>
    <mergeCell ref="C20:H20"/>
  </mergeCells>
  <hyperlinks>
    <hyperlink ref="C11:H11" location="'CONSOLIDADO SFP'!A1" display="Consolidado"/>
    <hyperlink ref="C12:H12" location="BANCOS!A1" display="Bancos"/>
    <hyperlink ref="C13:H13" location="MUTUALISTAS!A1" display="Mutualistas"/>
    <hyperlink ref="C14:H14" location="'SOC FINANCIERAS'!A1" display="Sociedades Financieras"/>
    <hyperlink ref="C17:H17" location="'CONSOLIDADO SFPS'!A1" display="Consolidado"/>
    <hyperlink ref="C18:H18" location="'SEGMENTO 1'!A1" display="Segmento 1"/>
    <hyperlink ref="C19:H19" location="'SEGMENTO 2'!A1" display="Segmento 2"/>
    <hyperlink ref="C20:H20" location="'SEGMENTO 3'!A1" display="Segmento 3"/>
    <hyperlink ref="C21:H21" location="'SEGMENTO 4 y 5'!A1" display="Segmentos 4 y 5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9"/>
  <sheetViews>
    <sheetView showGridLines="0" workbookViewId="0">
      <pane xSplit="2" ySplit="10" topLeftCell="C17" activePane="bottomRight" state="frozen"/>
      <selection pane="topRight" activeCell="C1" sqref="C1"/>
      <selection pane="bottomLeft" activeCell="A11" sqref="A11"/>
      <selection pane="bottomRight" activeCell="B6" sqref="B6:C6"/>
    </sheetView>
  </sheetViews>
  <sheetFormatPr baseColWidth="10" defaultRowHeight="14.4" x14ac:dyDescent="0.3"/>
  <cols>
    <col min="1" max="1" width="16.44140625" customWidth="1"/>
    <col min="2" max="2" width="35.5546875" customWidth="1"/>
    <col min="3" max="3" width="16.6640625" customWidth="1"/>
    <col min="5" max="5" width="15.33203125" bestFit="1" customWidth="1"/>
    <col min="6" max="6" width="12.5546875" customWidth="1"/>
    <col min="7" max="7" width="15.33203125" bestFit="1" customWidth="1"/>
    <col min="9" max="9" width="15.88671875" customWidth="1"/>
    <col min="10" max="10" width="16" customWidth="1"/>
  </cols>
  <sheetData>
    <row r="2" spans="2:10" ht="15.6" x14ac:dyDescent="0.3">
      <c r="B2" s="81" t="s">
        <v>41</v>
      </c>
      <c r="C2" s="81"/>
      <c r="D2" s="81"/>
      <c r="E2" s="81"/>
      <c r="F2" s="81"/>
      <c r="G2" s="81"/>
      <c r="H2" s="81"/>
      <c r="I2" s="81"/>
      <c r="J2" s="81"/>
    </row>
    <row r="3" spans="2:10" x14ac:dyDescent="0.3">
      <c r="B3" s="82" t="s">
        <v>9</v>
      </c>
      <c r="C3" s="82"/>
      <c r="D3" s="82"/>
      <c r="E3" s="82"/>
      <c r="F3" s="82"/>
      <c r="G3" s="82"/>
      <c r="H3" s="82"/>
      <c r="I3" s="82"/>
      <c r="J3" s="82"/>
    </row>
    <row r="4" spans="2:10" x14ac:dyDescent="0.3">
      <c r="B4" s="82" t="s">
        <v>237</v>
      </c>
      <c r="C4" s="82"/>
      <c r="D4" s="82"/>
      <c r="E4" s="82"/>
      <c r="F4" s="82"/>
      <c r="G4" s="82"/>
      <c r="H4" s="82"/>
      <c r="I4" s="82"/>
      <c r="J4" s="82"/>
    </row>
    <row r="5" spans="2:10" x14ac:dyDescent="0.3">
      <c r="B5" s="83" t="s">
        <v>225</v>
      </c>
      <c r="C5" s="83"/>
      <c r="D5" s="83"/>
      <c r="E5" s="83"/>
      <c r="F5" s="83"/>
      <c r="G5" s="83"/>
      <c r="H5" s="83"/>
      <c r="I5" s="83"/>
      <c r="J5" s="83"/>
    </row>
    <row r="6" spans="2:10" x14ac:dyDescent="0.3">
      <c r="B6" s="84" t="s">
        <v>48</v>
      </c>
      <c r="C6" s="84"/>
      <c r="D6" s="11"/>
      <c r="E6" s="11"/>
      <c r="F6" s="11"/>
      <c r="G6" s="11"/>
      <c r="H6" s="11"/>
      <c r="I6" s="11"/>
      <c r="J6" s="11"/>
    </row>
    <row r="7" spans="2:10" x14ac:dyDescent="0.3">
      <c r="B7" s="35"/>
      <c r="C7" s="35"/>
      <c r="D7" s="11"/>
      <c r="E7" s="11"/>
      <c r="F7" s="11"/>
      <c r="G7" s="11"/>
      <c r="H7" s="11"/>
      <c r="I7" s="11"/>
      <c r="J7" s="11"/>
    </row>
    <row r="8" spans="2:10" ht="14.4" customHeight="1" x14ac:dyDescent="0.3">
      <c r="B8" s="78" t="s">
        <v>89</v>
      </c>
      <c r="C8" s="78" t="s">
        <v>222</v>
      </c>
      <c r="D8" s="78" t="s">
        <v>224</v>
      </c>
      <c r="E8" s="85" t="s">
        <v>77</v>
      </c>
      <c r="F8" s="86"/>
      <c r="G8" s="86"/>
      <c r="H8" s="86"/>
      <c r="I8" s="86"/>
      <c r="J8" s="87"/>
    </row>
    <row r="9" spans="2:10" ht="30" customHeight="1" x14ac:dyDescent="0.3">
      <c r="B9" s="79"/>
      <c r="C9" s="79"/>
      <c r="D9" s="79"/>
      <c r="E9" s="80" t="s">
        <v>233</v>
      </c>
      <c r="F9" s="80"/>
      <c r="G9" s="80" t="s">
        <v>234</v>
      </c>
      <c r="H9" s="80"/>
      <c r="I9" s="79" t="s">
        <v>223</v>
      </c>
      <c r="J9" s="79" t="s">
        <v>226</v>
      </c>
    </row>
    <row r="10" spans="2:10" ht="48.75" customHeight="1" x14ac:dyDescent="0.3">
      <c r="B10" s="80"/>
      <c r="C10" s="80"/>
      <c r="D10" s="80"/>
      <c r="E10" s="37" t="s">
        <v>4</v>
      </c>
      <c r="F10" s="37" t="s">
        <v>5</v>
      </c>
      <c r="G10" s="37" t="s">
        <v>6</v>
      </c>
      <c r="H10" s="37" t="s">
        <v>5</v>
      </c>
      <c r="I10" s="80"/>
      <c r="J10" s="80"/>
    </row>
    <row r="11" spans="2:10" x14ac:dyDescent="0.3">
      <c r="B11" s="7" t="s">
        <v>200</v>
      </c>
      <c r="C11" s="8">
        <v>1902057.5200000138</v>
      </c>
      <c r="D11" s="8">
        <v>13966</v>
      </c>
      <c r="E11" s="8">
        <v>877472.29000000714</v>
      </c>
      <c r="F11" s="8">
        <v>13657</v>
      </c>
      <c r="G11" s="8">
        <v>309000</v>
      </c>
      <c r="H11" s="8">
        <v>309</v>
      </c>
      <c r="I11" s="8">
        <v>1186472.290000007</v>
      </c>
      <c r="J11" s="23">
        <f>F11/D11</f>
        <v>0.97787483889445792</v>
      </c>
    </row>
    <row r="12" spans="2:10" x14ac:dyDescent="0.3">
      <c r="B12" s="7" t="s">
        <v>201</v>
      </c>
      <c r="C12" s="8">
        <v>1549014.5100000589</v>
      </c>
      <c r="D12" s="8">
        <v>15250</v>
      </c>
      <c r="E12" s="8">
        <v>943835.29999997909</v>
      </c>
      <c r="F12" s="8">
        <v>15077</v>
      </c>
      <c r="G12" s="8">
        <v>173000</v>
      </c>
      <c r="H12" s="8">
        <v>173</v>
      </c>
      <c r="I12" s="8">
        <v>1116835.2999999791</v>
      </c>
      <c r="J12" s="23">
        <f t="shared" ref="J12:J23" si="0">F12/D12</f>
        <v>0.98865573770491799</v>
      </c>
    </row>
    <row r="13" spans="2:10" x14ac:dyDescent="0.3">
      <c r="B13" s="7" t="s">
        <v>202</v>
      </c>
      <c r="C13" s="8">
        <v>1642249.6000000215</v>
      </c>
      <c r="D13" s="8">
        <v>11565</v>
      </c>
      <c r="E13" s="8">
        <v>516371.69000000198</v>
      </c>
      <c r="F13" s="8">
        <v>11287</v>
      </c>
      <c r="G13" s="8">
        <v>278000</v>
      </c>
      <c r="H13" s="8">
        <v>278</v>
      </c>
      <c r="I13" s="8">
        <v>794371.69000000204</v>
      </c>
      <c r="J13" s="23">
        <f t="shared" si="0"/>
        <v>0.97596195417207088</v>
      </c>
    </row>
    <row r="14" spans="2:10" x14ac:dyDescent="0.3">
      <c r="B14" s="7" t="s">
        <v>203</v>
      </c>
      <c r="C14" s="8">
        <v>2283592.5600000052</v>
      </c>
      <c r="D14" s="8">
        <v>7203</v>
      </c>
      <c r="E14" s="8">
        <v>302722.68000000063</v>
      </c>
      <c r="F14" s="8">
        <v>6792</v>
      </c>
      <c r="G14" s="8">
        <v>411000</v>
      </c>
      <c r="H14" s="8">
        <v>411</v>
      </c>
      <c r="I14" s="8">
        <v>713722.68000000063</v>
      </c>
      <c r="J14" s="23">
        <f t="shared" si="0"/>
        <v>0.9429404414827155</v>
      </c>
    </row>
    <row r="15" spans="2:10" x14ac:dyDescent="0.3">
      <c r="B15" s="7" t="s">
        <v>213</v>
      </c>
      <c r="C15" s="8">
        <v>1477125.8399999999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643860.2837144502</v>
      </c>
      <c r="J15" s="47" t="s">
        <v>235</v>
      </c>
    </row>
    <row r="16" spans="2:10" x14ac:dyDescent="0.3">
      <c r="B16" s="7" t="s">
        <v>204</v>
      </c>
      <c r="C16" s="8">
        <v>2012582.080000022</v>
      </c>
      <c r="D16" s="8">
        <v>14472</v>
      </c>
      <c r="E16" s="8">
        <v>436750.30000000133</v>
      </c>
      <c r="F16" s="8">
        <v>14269</v>
      </c>
      <c r="G16" s="8">
        <v>203000</v>
      </c>
      <c r="H16" s="8">
        <v>203</v>
      </c>
      <c r="I16" s="8">
        <v>639750.30000000133</v>
      </c>
      <c r="J16" s="23">
        <f t="shared" si="0"/>
        <v>0.9859729132117192</v>
      </c>
    </row>
    <row r="17" spans="2:10" x14ac:dyDescent="0.3">
      <c r="B17" s="7" t="s">
        <v>205</v>
      </c>
      <c r="C17" s="8">
        <v>1353433.4700001092</v>
      </c>
      <c r="D17" s="8">
        <v>12628</v>
      </c>
      <c r="E17" s="8">
        <v>291741.77</v>
      </c>
      <c r="F17" s="8">
        <v>12309</v>
      </c>
      <c r="G17" s="8">
        <v>319000</v>
      </c>
      <c r="H17" s="8">
        <v>319</v>
      </c>
      <c r="I17" s="8">
        <v>610741.77</v>
      </c>
      <c r="J17" s="23">
        <f t="shared" si="0"/>
        <v>0.97473867595818819</v>
      </c>
    </row>
    <row r="18" spans="2:10" x14ac:dyDescent="0.3">
      <c r="B18" s="7" t="s">
        <v>206</v>
      </c>
      <c r="C18" s="8">
        <v>1760752.550000052</v>
      </c>
      <c r="D18" s="8">
        <v>7409</v>
      </c>
      <c r="E18" s="8">
        <v>199955.76999999976</v>
      </c>
      <c r="F18" s="8">
        <v>7190</v>
      </c>
      <c r="G18" s="8">
        <v>219000</v>
      </c>
      <c r="H18" s="8">
        <v>219</v>
      </c>
      <c r="I18" s="8">
        <v>418955.76999999979</v>
      </c>
      <c r="J18" s="23">
        <f t="shared" si="0"/>
        <v>0.97044135510865159</v>
      </c>
    </row>
    <row r="19" spans="2:10" x14ac:dyDescent="0.3">
      <c r="B19" s="7" t="s">
        <v>212</v>
      </c>
      <c r="C19" s="8">
        <v>893801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389596.43779859634</v>
      </c>
      <c r="J19" s="47" t="s">
        <v>235</v>
      </c>
    </row>
    <row r="20" spans="2:10" x14ac:dyDescent="0.3">
      <c r="B20" s="7" t="s">
        <v>207</v>
      </c>
      <c r="C20" s="8">
        <v>2130450.7499999711</v>
      </c>
      <c r="D20" s="8">
        <v>11343</v>
      </c>
      <c r="E20" s="8">
        <v>176295.45000000275</v>
      </c>
      <c r="F20" s="8">
        <v>11134</v>
      </c>
      <c r="G20" s="8">
        <v>209000</v>
      </c>
      <c r="H20" s="8">
        <v>209</v>
      </c>
      <c r="I20" s="8">
        <v>385295.45000000275</v>
      </c>
      <c r="J20" s="23">
        <f t="shared" si="0"/>
        <v>0.98157453936348404</v>
      </c>
    </row>
    <row r="21" spans="2:10" x14ac:dyDescent="0.3">
      <c r="B21" s="7" t="s">
        <v>208</v>
      </c>
      <c r="C21" s="8">
        <v>559310.06999999925</v>
      </c>
      <c r="D21" s="8">
        <v>8677</v>
      </c>
      <c r="E21" s="8">
        <v>256246.3499999996</v>
      </c>
      <c r="F21" s="8">
        <v>8601</v>
      </c>
      <c r="G21" s="8">
        <v>76000</v>
      </c>
      <c r="H21" s="8">
        <v>76</v>
      </c>
      <c r="I21" s="8">
        <v>332246.34999999963</v>
      </c>
      <c r="J21" s="23">
        <f t="shared" si="0"/>
        <v>0.99124121240059926</v>
      </c>
    </row>
    <row r="22" spans="2:10" x14ac:dyDescent="0.3">
      <c r="B22" s="7" t="s">
        <v>211</v>
      </c>
      <c r="C22" s="8">
        <v>537009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251045.483301614</v>
      </c>
      <c r="J22" s="47" t="s">
        <v>235</v>
      </c>
    </row>
    <row r="23" spans="2:10" x14ac:dyDescent="0.3">
      <c r="B23" s="7" t="s">
        <v>209</v>
      </c>
      <c r="C23" s="8">
        <v>212063.91000000015</v>
      </c>
      <c r="D23" s="8">
        <v>490</v>
      </c>
      <c r="E23" s="8">
        <v>51137.420000000027</v>
      </c>
      <c r="F23" s="8">
        <v>442</v>
      </c>
      <c r="G23" s="8">
        <v>48000</v>
      </c>
      <c r="H23" s="8">
        <v>48</v>
      </c>
      <c r="I23" s="8">
        <v>99137.420000000027</v>
      </c>
      <c r="J23" s="23">
        <f t="shared" si="0"/>
        <v>0.90204081632653066</v>
      </c>
    </row>
    <row r="24" spans="2:10" x14ac:dyDescent="0.3">
      <c r="B24" s="7" t="s">
        <v>210</v>
      </c>
      <c r="C24" s="8">
        <v>201087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94005.84180278478</v>
      </c>
      <c r="J24" s="47" t="s">
        <v>235</v>
      </c>
    </row>
    <row r="25" spans="2:10" x14ac:dyDescent="0.3">
      <c r="B25" s="12" t="s">
        <v>0</v>
      </c>
      <c r="C25" s="10">
        <f t="shared" ref="C25:I25" si="1">SUM(C11:C24)</f>
        <v>18514529.860000253</v>
      </c>
      <c r="D25" s="10">
        <f t="shared" si="1"/>
        <v>103003</v>
      </c>
      <c r="E25" s="10">
        <f t="shared" si="1"/>
        <v>4052529.0199999921</v>
      </c>
      <c r="F25" s="10">
        <f t="shared" si="1"/>
        <v>100758</v>
      </c>
      <c r="G25" s="10">
        <f t="shared" si="1"/>
        <v>2245000</v>
      </c>
      <c r="H25" s="10">
        <f t="shared" si="1"/>
        <v>2245</v>
      </c>
      <c r="I25" s="10">
        <f t="shared" si="1"/>
        <v>7676037.0666174386</v>
      </c>
      <c r="J25" s="24">
        <f>F25/D25</f>
        <v>0.97820451831500055</v>
      </c>
    </row>
    <row r="26" spans="2:10" x14ac:dyDescent="0.3">
      <c r="B26" s="14" t="s">
        <v>195</v>
      </c>
      <c r="C26" s="4"/>
      <c r="D26" s="5"/>
      <c r="E26" s="4"/>
      <c r="F26" s="5"/>
      <c r="G26" s="4"/>
      <c r="H26" s="5"/>
      <c r="I26" s="4"/>
      <c r="J26" s="6"/>
    </row>
    <row r="27" spans="2:10" x14ac:dyDescent="0.3">
      <c r="B27" s="14" t="s">
        <v>199</v>
      </c>
    </row>
    <row r="28" spans="2:10" x14ac:dyDescent="0.3">
      <c r="B28" s="89" t="s">
        <v>267</v>
      </c>
      <c r="C28" s="89"/>
      <c r="D28" s="89"/>
      <c r="E28" s="89"/>
      <c r="F28" s="89"/>
      <c r="G28" s="89"/>
      <c r="H28" s="89"/>
      <c r="I28" s="89"/>
      <c r="J28" s="89"/>
    </row>
    <row r="29" spans="2:10" x14ac:dyDescent="0.3">
      <c r="B29" s="89"/>
      <c r="C29" s="89"/>
      <c r="D29" s="89"/>
      <c r="E29" s="89"/>
      <c r="F29" s="89"/>
      <c r="G29" s="89"/>
      <c r="H29" s="89"/>
      <c r="I29" s="89"/>
      <c r="J29" s="89"/>
    </row>
  </sheetData>
  <mergeCells count="14">
    <mergeCell ref="B28:J29"/>
    <mergeCell ref="G9:H9"/>
    <mergeCell ref="I9:I10"/>
    <mergeCell ref="J9:J10"/>
    <mergeCell ref="B2:J2"/>
    <mergeCell ref="B3:J3"/>
    <mergeCell ref="B4:J4"/>
    <mergeCell ref="B5:J5"/>
    <mergeCell ref="B6:C6"/>
    <mergeCell ref="B8:B10"/>
    <mergeCell ref="C8:C10"/>
    <mergeCell ref="D8:D10"/>
    <mergeCell ref="E9:F9"/>
    <mergeCell ref="E8:J8"/>
  </mergeCells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8"/>
  <sheetViews>
    <sheetView showGridLines="0" workbookViewId="0">
      <selection activeCell="B6" sqref="B6:C6"/>
    </sheetView>
  </sheetViews>
  <sheetFormatPr baseColWidth="10" defaultRowHeight="14.4" x14ac:dyDescent="0.3"/>
  <cols>
    <col min="1" max="1" width="27.6640625" customWidth="1"/>
    <col min="2" max="2" width="11.6640625" customWidth="1"/>
    <col min="3" max="3" width="23.5546875" bestFit="1" customWidth="1"/>
    <col min="4" max="4" width="17" customWidth="1"/>
    <col min="5" max="5" width="17" style="48" customWidth="1"/>
    <col min="6" max="6" width="16.109375" customWidth="1"/>
    <col min="7" max="7" width="16.109375" style="48" customWidth="1"/>
    <col min="8" max="8" width="16.44140625" customWidth="1"/>
  </cols>
  <sheetData>
    <row r="2" spans="2:8" ht="15.6" x14ac:dyDescent="0.3">
      <c r="B2" s="81" t="s">
        <v>41</v>
      </c>
      <c r="C2" s="81"/>
      <c r="D2" s="81"/>
      <c r="E2" s="81"/>
      <c r="F2" s="81"/>
      <c r="G2" s="81"/>
      <c r="H2" s="81"/>
    </row>
    <row r="3" spans="2:8" x14ac:dyDescent="0.3">
      <c r="B3" s="82" t="s">
        <v>9</v>
      </c>
      <c r="C3" s="82"/>
      <c r="D3" s="82"/>
      <c r="E3" s="82"/>
      <c r="F3" s="82"/>
      <c r="G3" s="82"/>
      <c r="H3" s="82"/>
    </row>
    <row r="4" spans="2:8" x14ac:dyDescent="0.3">
      <c r="B4" s="82" t="s">
        <v>257</v>
      </c>
      <c r="C4" s="82"/>
      <c r="D4" s="82"/>
      <c r="E4" s="82"/>
      <c r="F4" s="82"/>
      <c r="G4" s="82"/>
      <c r="H4" s="82"/>
    </row>
    <row r="5" spans="2:8" x14ac:dyDescent="0.3">
      <c r="B5" s="83" t="s">
        <v>218</v>
      </c>
      <c r="C5" s="83"/>
      <c r="D5" s="83"/>
      <c r="E5" s="83"/>
      <c r="F5" s="83"/>
      <c r="G5" s="83"/>
      <c r="H5" s="83"/>
    </row>
    <row r="6" spans="2:8" x14ac:dyDescent="0.3">
      <c r="B6" s="84" t="s">
        <v>48</v>
      </c>
      <c r="C6" s="84"/>
      <c r="D6" s="15"/>
      <c r="E6" s="49"/>
      <c r="F6" s="15"/>
      <c r="G6" s="49"/>
      <c r="H6" s="15"/>
    </row>
    <row r="7" spans="2:8" x14ac:dyDescent="0.3">
      <c r="B7" s="22"/>
      <c r="C7" s="22"/>
      <c r="D7" s="22"/>
      <c r="E7" s="49"/>
      <c r="F7" s="22"/>
      <c r="G7" s="49"/>
      <c r="H7" s="22"/>
    </row>
    <row r="8" spans="2:8" ht="15" customHeight="1" x14ac:dyDescent="0.3">
      <c r="B8" s="78" t="s">
        <v>10</v>
      </c>
      <c r="C8" s="78" t="s">
        <v>219</v>
      </c>
      <c r="D8" s="78" t="s">
        <v>222</v>
      </c>
      <c r="E8" s="78" t="s">
        <v>224</v>
      </c>
      <c r="F8" s="78" t="s">
        <v>223</v>
      </c>
      <c r="G8" s="78" t="s">
        <v>242</v>
      </c>
      <c r="H8" s="78" t="s">
        <v>226</v>
      </c>
    </row>
    <row r="9" spans="2:8" x14ac:dyDescent="0.3">
      <c r="B9" s="79"/>
      <c r="C9" s="79"/>
      <c r="D9" s="79"/>
      <c r="E9" s="79"/>
      <c r="F9" s="79"/>
      <c r="G9" s="79"/>
      <c r="H9" s="79"/>
    </row>
    <row r="10" spans="2:8" x14ac:dyDescent="0.3">
      <c r="B10" s="80"/>
      <c r="C10" s="80"/>
      <c r="D10" s="80"/>
      <c r="E10" s="80"/>
      <c r="F10" s="80"/>
      <c r="G10" s="80"/>
      <c r="H10" s="80"/>
    </row>
    <row r="11" spans="2:8" x14ac:dyDescent="0.3">
      <c r="B11" s="16">
        <f>+COUNTA(BANCOS!B11:B32)</f>
        <v>22</v>
      </c>
      <c r="C11" s="17" t="s">
        <v>1</v>
      </c>
      <c r="D11" s="25">
        <f>+BANCOS!C33</f>
        <v>25603421108.619995</v>
      </c>
      <c r="E11" s="50">
        <f>+BANCOS!D33</f>
        <v>9121423</v>
      </c>
      <c r="F11" s="25">
        <f>+BANCOS!I33</f>
        <v>10440990474.389997</v>
      </c>
      <c r="G11" s="50">
        <f>+BANCOS!F33</f>
        <v>9029037</v>
      </c>
      <c r="H11" s="29">
        <f>+G11/E11</f>
        <v>0.98987153649161974</v>
      </c>
    </row>
    <row r="12" spans="2:8" x14ac:dyDescent="0.3">
      <c r="B12" s="18">
        <f>+COUNTA(MUTUALISTAS!B11:B14)</f>
        <v>4</v>
      </c>
      <c r="C12" s="19" t="s">
        <v>7</v>
      </c>
      <c r="D12" s="26">
        <f>+MUTUALISTAS!C15</f>
        <v>592459787.81000006</v>
      </c>
      <c r="E12" s="51">
        <f>+MUTUALISTAS!D15</f>
        <v>270637</v>
      </c>
      <c r="F12" s="26">
        <f>+MUTUALISTAS!I15</f>
        <v>413472994.51999998</v>
      </c>
      <c r="G12" s="51">
        <f>+MUTUALISTAS!F15</f>
        <v>267070</v>
      </c>
      <c r="H12" s="30">
        <f>+G12/E12</f>
        <v>0.98681998396375958</v>
      </c>
    </row>
    <row r="13" spans="2:8" x14ac:dyDescent="0.3">
      <c r="B13" s="18">
        <f>+COUNTA('SOC FINANCIERAS'!B11:B19)</f>
        <v>9</v>
      </c>
      <c r="C13" s="19" t="s">
        <v>8</v>
      </c>
      <c r="D13" s="26">
        <f>+'SOC FINANCIERAS'!C20</f>
        <v>948727332.71999979</v>
      </c>
      <c r="E13" s="51">
        <f>+'SOC FINANCIERAS'!D20</f>
        <v>87941</v>
      </c>
      <c r="F13" s="26">
        <f>+'SOC FINANCIERAS'!I20</f>
        <v>258528622.90999997</v>
      </c>
      <c r="G13" s="51">
        <f>+'SOC FINANCIERAS'!F20</f>
        <v>83462</v>
      </c>
      <c r="H13" s="30">
        <f>+G13/E13</f>
        <v>0.94906812522031814</v>
      </c>
    </row>
    <row r="14" spans="2:8" x14ac:dyDescent="0.3">
      <c r="B14" s="20">
        <f>+SUM(B11:B13)</f>
        <v>35</v>
      </c>
      <c r="C14" s="21" t="s">
        <v>0</v>
      </c>
      <c r="D14" s="27">
        <f>+SUM(D11:D13)</f>
        <v>27144608229.149998</v>
      </c>
      <c r="E14" s="52">
        <f>+SUM(E11:E13)</f>
        <v>9480001</v>
      </c>
      <c r="F14" s="27">
        <f>+SUM(F11:F13)</f>
        <v>11112992091.819998</v>
      </c>
      <c r="G14" s="52">
        <f>+SUM(G11:G13)</f>
        <v>9379569</v>
      </c>
      <c r="H14" s="55">
        <f>+G14/E14</f>
        <v>0.989405908290516</v>
      </c>
    </row>
    <row r="15" spans="2:8" x14ac:dyDescent="0.3">
      <c r="B15" s="1"/>
      <c r="C15" s="76" t="s">
        <v>232</v>
      </c>
      <c r="D15" s="77"/>
      <c r="E15" s="56">
        <v>1133971130.78</v>
      </c>
      <c r="H15" s="2"/>
    </row>
    <row r="16" spans="2:8" x14ac:dyDescent="0.3">
      <c r="B16" s="14" t="s">
        <v>42</v>
      </c>
    </row>
    <row r="17" spans="2:8" x14ac:dyDescent="0.3">
      <c r="B17" s="62" t="s">
        <v>268</v>
      </c>
    </row>
    <row r="18" spans="2:8" x14ac:dyDescent="0.3">
      <c r="D18" s="60"/>
      <c r="E18" s="60"/>
      <c r="F18" s="60"/>
      <c r="G18" s="60"/>
      <c r="H18" s="60"/>
    </row>
  </sheetData>
  <mergeCells count="13">
    <mergeCell ref="B2:H2"/>
    <mergeCell ref="B3:H3"/>
    <mergeCell ref="B4:H4"/>
    <mergeCell ref="B5:H5"/>
    <mergeCell ref="H8:H10"/>
    <mergeCell ref="B6:C6"/>
    <mergeCell ref="G8:G10"/>
    <mergeCell ref="C15:D15"/>
    <mergeCell ref="B8:B10"/>
    <mergeCell ref="C8:C10"/>
    <mergeCell ref="D8:D10"/>
    <mergeCell ref="F8:F10"/>
    <mergeCell ref="E8:E10"/>
  </mergeCells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7"/>
  <sheetViews>
    <sheetView showGridLines="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6" sqref="B6:C6"/>
    </sheetView>
  </sheetViews>
  <sheetFormatPr baseColWidth="10" defaultRowHeight="14.4" x14ac:dyDescent="0.3"/>
  <cols>
    <col min="1" max="1" width="16.44140625" customWidth="1"/>
    <col min="2" max="2" width="19.88671875" customWidth="1"/>
    <col min="3" max="3" width="16.6640625" customWidth="1"/>
    <col min="5" max="5" width="15.33203125" bestFit="1" customWidth="1"/>
    <col min="6" max="6" width="12.5546875" customWidth="1"/>
    <col min="7" max="7" width="15.33203125" bestFit="1" customWidth="1"/>
    <col min="9" max="9" width="15.88671875" customWidth="1"/>
    <col min="10" max="10" width="16" customWidth="1"/>
  </cols>
  <sheetData>
    <row r="2" spans="2:10" ht="15.6" customHeight="1" x14ac:dyDescent="0.3">
      <c r="B2" s="81" t="s">
        <v>41</v>
      </c>
      <c r="C2" s="81"/>
      <c r="D2" s="81"/>
      <c r="E2" s="81"/>
      <c r="F2" s="81"/>
      <c r="G2" s="81"/>
      <c r="H2" s="81"/>
      <c r="I2" s="81"/>
      <c r="J2" s="81"/>
    </row>
    <row r="3" spans="2:10" ht="14.4" customHeight="1" x14ac:dyDescent="0.3">
      <c r="B3" s="82" t="s">
        <v>9</v>
      </c>
      <c r="C3" s="82"/>
      <c r="D3" s="82"/>
      <c r="E3" s="82"/>
      <c r="F3" s="82"/>
      <c r="G3" s="82"/>
      <c r="H3" s="82"/>
      <c r="I3" s="82"/>
      <c r="J3" s="82"/>
    </row>
    <row r="4" spans="2:10" x14ac:dyDescent="0.3">
      <c r="B4" s="82" t="s">
        <v>257</v>
      </c>
      <c r="C4" s="82"/>
      <c r="D4" s="82"/>
      <c r="E4" s="82"/>
      <c r="F4" s="82"/>
      <c r="G4" s="82"/>
      <c r="H4" s="82"/>
      <c r="I4" s="82"/>
      <c r="J4" s="82"/>
    </row>
    <row r="5" spans="2:10" ht="14.4" customHeight="1" x14ac:dyDescent="0.3">
      <c r="B5" s="83" t="s">
        <v>225</v>
      </c>
      <c r="C5" s="83"/>
      <c r="D5" s="83"/>
      <c r="E5" s="83"/>
      <c r="F5" s="83"/>
      <c r="G5" s="83"/>
      <c r="H5" s="83"/>
      <c r="I5" s="83"/>
      <c r="J5" s="83"/>
    </row>
    <row r="6" spans="2:10" x14ac:dyDescent="0.3">
      <c r="B6" s="84" t="s">
        <v>48</v>
      </c>
      <c r="C6" s="84"/>
      <c r="D6" s="11"/>
      <c r="E6" s="11"/>
      <c r="F6" s="11"/>
      <c r="G6" s="11"/>
      <c r="H6" s="11"/>
      <c r="I6" s="11"/>
      <c r="J6" s="11"/>
    </row>
    <row r="7" spans="2:10" x14ac:dyDescent="0.3">
      <c r="B7" s="35"/>
      <c r="C7" s="35"/>
      <c r="D7" s="11"/>
      <c r="E7" s="11"/>
      <c r="F7" s="11"/>
      <c r="G7" s="11"/>
      <c r="H7" s="11"/>
      <c r="I7" s="11"/>
      <c r="J7" s="11"/>
    </row>
    <row r="8" spans="2:10" ht="14.4" customHeight="1" x14ac:dyDescent="0.3">
      <c r="B8" s="78" t="s">
        <v>1</v>
      </c>
      <c r="C8" s="78" t="s">
        <v>222</v>
      </c>
      <c r="D8" s="78" t="s">
        <v>224</v>
      </c>
      <c r="E8" s="85" t="s">
        <v>77</v>
      </c>
      <c r="F8" s="86"/>
      <c r="G8" s="86"/>
      <c r="H8" s="86"/>
      <c r="I8" s="86"/>
      <c r="J8" s="87"/>
    </row>
    <row r="9" spans="2:10" ht="15" customHeight="1" x14ac:dyDescent="0.3">
      <c r="B9" s="79"/>
      <c r="C9" s="79"/>
      <c r="D9" s="79"/>
      <c r="E9" s="80" t="s">
        <v>2</v>
      </c>
      <c r="F9" s="80"/>
      <c r="G9" s="80" t="s">
        <v>3</v>
      </c>
      <c r="H9" s="80"/>
      <c r="I9" s="79" t="s">
        <v>223</v>
      </c>
      <c r="J9" s="79" t="s">
        <v>226</v>
      </c>
    </row>
    <row r="10" spans="2:10" ht="48.75" customHeight="1" x14ac:dyDescent="0.3">
      <c r="B10" s="80"/>
      <c r="C10" s="80"/>
      <c r="D10" s="80"/>
      <c r="E10" s="37" t="s">
        <v>4</v>
      </c>
      <c r="F10" s="37" t="s">
        <v>5</v>
      </c>
      <c r="G10" s="37" t="s">
        <v>6</v>
      </c>
      <c r="H10" s="37" t="s">
        <v>5</v>
      </c>
      <c r="I10" s="80"/>
      <c r="J10" s="80"/>
    </row>
    <row r="11" spans="2:10" x14ac:dyDescent="0.3">
      <c r="B11" s="7" t="s">
        <v>11</v>
      </c>
      <c r="C11" s="8">
        <v>7299474520.3299999</v>
      </c>
      <c r="D11" s="8">
        <v>3294606</v>
      </c>
      <c r="E11" s="8">
        <v>2705506630.75</v>
      </c>
      <c r="F11" s="8">
        <v>3263850</v>
      </c>
      <c r="G11" s="8">
        <v>984192000</v>
      </c>
      <c r="H11" s="8">
        <v>30756</v>
      </c>
      <c r="I11" s="8">
        <v>3689698630.75</v>
      </c>
      <c r="J11" s="45">
        <f>+F11/D11</f>
        <v>0.99066474109498981</v>
      </c>
    </row>
    <row r="12" spans="2:10" x14ac:dyDescent="0.3">
      <c r="B12" s="7" t="s">
        <v>12</v>
      </c>
      <c r="C12" s="8">
        <v>3081614153.8099999</v>
      </c>
      <c r="D12" s="8">
        <v>548422</v>
      </c>
      <c r="E12" s="8">
        <v>846116398.96000004</v>
      </c>
      <c r="F12" s="8">
        <v>535067</v>
      </c>
      <c r="G12" s="8">
        <v>427360000</v>
      </c>
      <c r="H12" s="8">
        <v>13355</v>
      </c>
      <c r="I12" s="8">
        <v>1273476398.96</v>
      </c>
      <c r="J12" s="23">
        <f t="shared" ref="J12:J30" si="0">+F12/D12</f>
        <v>0.97564831461903423</v>
      </c>
    </row>
    <row r="13" spans="2:10" x14ac:dyDescent="0.3">
      <c r="B13" s="7" t="s">
        <v>13</v>
      </c>
      <c r="C13" s="8">
        <v>3904150262.25</v>
      </c>
      <c r="D13" s="8">
        <v>1116633</v>
      </c>
      <c r="E13" s="8">
        <v>817638108.67999995</v>
      </c>
      <c r="F13" s="8">
        <v>1106944</v>
      </c>
      <c r="G13" s="8">
        <v>310048000</v>
      </c>
      <c r="H13" s="8">
        <v>9689</v>
      </c>
      <c r="I13" s="8">
        <v>1127686108.6799998</v>
      </c>
      <c r="J13" s="23">
        <f t="shared" si="0"/>
        <v>0.99132302197767752</v>
      </c>
    </row>
    <row r="14" spans="2:10" x14ac:dyDescent="0.3">
      <c r="B14" s="7" t="s">
        <v>14</v>
      </c>
      <c r="C14" s="8">
        <v>2660479471.4499998</v>
      </c>
      <c r="D14" s="8">
        <v>1020655</v>
      </c>
      <c r="E14" s="8">
        <v>815885113.49000001</v>
      </c>
      <c r="F14" s="8">
        <v>1012112</v>
      </c>
      <c r="G14" s="8">
        <v>273376000</v>
      </c>
      <c r="H14" s="8">
        <v>8543</v>
      </c>
      <c r="I14" s="8">
        <v>1089261113.49</v>
      </c>
      <c r="J14" s="23">
        <f t="shared" si="0"/>
        <v>0.99162988473088365</v>
      </c>
    </row>
    <row r="15" spans="2:10" x14ac:dyDescent="0.3">
      <c r="B15" s="7" t="s">
        <v>15</v>
      </c>
      <c r="C15" s="8">
        <v>2205461913.0799999</v>
      </c>
      <c r="D15" s="8">
        <v>568123</v>
      </c>
      <c r="E15" s="8">
        <v>522165188.56</v>
      </c>
      <c r="F15" s="8">
        <v>560840</v>
      </c>
      <c r="G15" s="8">
        <v>233056000</v>
      </c>
      <c r="H15" s="8">
        <v>7283</v>
      </c>
      <c r="I15" s="8">
        <v>755221188.55999994</v>
      </c>
      <c r="J15" s="23">
        <f t="shared" si="0"/>
        <v>0.98718059293498062</v>
      </c>
    </row>
    <row r="16" spans="2:10" x14ac:dyDescent="0.3">
      <c r="B16" s="7" t="s">
        <v>16</v>
      </c>
      <c r="C16" s="8">
        <v>1239654560.1900001</v>
      </c>
      <c r="D16" s="8">
        <v>491611</v>
      </c>
      <c r="E16" s="8">
        <v>421356307.75</v>
      </c>
      <c r="F16" s="8">
        <v>485901</v>
      </c>
      <c r="G16" s="8">
        <v>182720000</v>
      </c>
      <c r="H16" s="8">
        <v>5710</v>
      </c>
      <c r="I16" s="8">
        <v>604076307.75</v>
      </c>
      <c r="J16" s="23">
        <f t="shared" si="0"/>
        <v>0.98838512563795355</v>
      </c>
    </row>
    <row r="17" spans="2:10" x14ac:dyDescent="0.3">
      <c r="B17" s="7" t="s">
        <v>17</v>
      </c>
      <c r="C17" s="8">
        <v>2245253042.0100002</v>
      </c>
      <c r="D17" s="8">
        <v>469944</v>
      </c>
      <c r="E17" s="8">
        <v>388032474.20999998</v>
      </c>
      <c r="F17" s="8">
        <v>463501</v>
      </c>
      <c r="G17" s="8">
        <v>206176000</v>
      </c>
      <c r="H17" s="8">
        <v>6443</v>
      </c>
      <c r="I17" s="8">
        <v>594208474.21000004</v>
      </c>
      <c r="J17" s="23">
        <f t="shared" si="0"/>
        <v>0.98628985581260742</v>
      </c>
    </row>
    <row r="18" spans="2:10" x14ac:dyDescent="0.3">
      <c r="B18" s="7" t="s">
        <v>18</v>
      </c>
      <c r="C18" s="8">
        <v>501560213.56</v>
      </c>
      <c r="D18" s="8">
        <v>203304</v>
      </c>
      <c r="E18" s="8">
        <v>204526567.27000001</v>
      </c>
      <c r="F18" s="8">
        <v>200713</v>
      </c>
      <c r="G18" s="8">
        <v>82912000</v>
      </c>
      <c r="H18" s="8">
        <v>2591</v>
      </c>
      <c r="I18" s="8">
        <v>287438567.26999998</v>
      </c>
      <c r="J18" s="23">
        <f t="shared" si="0"/>
        <v>0.98725553850391534</v>
      </c>
    </row>
    <row r="19" spans="2:10" x14ac:dyDescent="0.3">
      <c r="B19" s="7" t="s">
        <v>19</v>
      </c>
      <c r="C19" s="8">
        <v>495799423.13999999</v>
      </c>
      <c r="D19" s="8">
        <v>276195</v>
      </c>
      <c r="E19" s="8">
        <v>209903918.38</v>
      </c>
      <c r="F19" s="8">
        <v>274204</v>
      </c>
      <c r="G19" s="8">
        <v>63712000</v>
      </c>
      <c r="H19" s="8">
        <v>1991</v>
      </c>
      <c r="I19" s="8">
        <v>273615918.38</v>
      </c>
      <c r="J19" s="23">
        <f t="shared" si="0"/>
        <v>0.99279132496967726</v>
      </c>
    </row>
    <row r="20" spans="2:10" x14ac:dyDescent="0.3">
      <c r="B20" s="7" t="s">
        <v>20</v>
      </c>
      <c r="C20" s="8">
        <v>333958445.66000003</v>
      </c>
      <c r="D20" s="8">
        <v>135629</v>
      </c>
      <c r="E20" s="8">
        <v>130083968.2</v>
      </c>
      <c r="F20" s="8">
        <v>134150</v>
      </c>
      <c r="G20" s="8">
        <v>47328000</v>
      </c>
      <c r="H20" s="8">
        <v>1479</v>
      </c>
      <c r="I20" s="8">
        <v>177411968.19999999</v>
      </c>
      <c r="J20" s="23">
        <f t="shared" si="0"/>
        <v>0.9890952524902491</v>
      </c>
    </row>
    <row r="21" spans="2:10" x14ac:dyDescent="0.3">
      <c r="B21" s="7" t="s">
        <v>21</v>
      </c>
      <c r="C21" s="8">
        <v>405260119.77999997</v>
      </c>
      <c r="D21" s="8">
        <v>112852</v>
      </c>
      <c r="E21" s="8">
        <v>104601976.13</v>
      </c>
      <c r="F21" s="8">
        <v>110743</v>
      </c>
      <c r="G21" s="8">
        <v>67488000</v>
      </c>
      <c r="H21" s="8">
        <v>2109</v>
      </c>
      <c r="I21" s="8">
        <v>172089976.13</v>
      </c>
      <c r="J21" s="23">
        <f t="shared" si="0"/>
        <v>0.98131180661397233</v>
      </c>
    </row>
    <row r="22" spans="2:10" x14ac:dyDescent="0.3">
      <c r="B22" s="7" t="s">
        <v>22</v>
      </c>
      <c r="C22" s="8">
        <v>137281608.13999999</v>
      </c>
      <c r="D22" s="8">
        <v>419522</v>
      </c>
      <c r="E22" s="8">
        <v>129091404.31999999</v>
      </c>
      <c r="F22" s="8">
        <v>419519</v>
      </c>
      <c r="G22" s="8">
        <v>96000</v>
      </c>
      <c r="H22" s="9">
        <v>3</v>
      </c>
      <c r="I22" s="8">
        <v>129187404.31999999</v>
      </c>
      <c r="J22" s="23">
        <f t="shared" si="0"/>
        <v>0.99999284900434304</v>
      </c>
    </row>
    <row r="23" spans="2:10" x14ac:dyDescent="0.3">
      <c r="B23" s="7" t="s">
        <v>23</v>
      </c>
      <c r="C23" s="8">
        <v>201792205.78</v>
      </c>
      <c r="D23" s="8">
        <v>178295</v>
      </c>
      <c r="E23" s="8">
        <v>70620669.079999998</v>
      </c>
      <c r="F23" s="8">
        <v>177728</v>
      </c>
      <c r="G23" s="8">
        <v>18144000</v>
      </c>
      <c r="H23" s="9">
        <v>567</v>
      </c>
      <c r="I23" s="8">
        <v>88764669.079999998</v>
      </c>
      <c r="J23" s="23">
        <f t="shared" si="0"/>
        <v>0.99681987716985898</v>
      </c>
    </row>
    <row r="24" spans="2:10" x14ac:dyDescent="0.3">
      <c r="B24" s="7" t="s">
        <v>24</v>
      </c>
      <c r="C24" s="8">
        <v>93663759.629999995</v>
      </c>
      <c r="D24" s="8">
        <v>98234</v>
      </c>
      <c r="E24" s="8">
        <v>42030260.100000001</v>
      </c>
      <c r="F24" s="8">
        <v>97890</v>
      </c>
      <c r="G24" s="8">
        <v>11008000</v>
      </c>
      <c r="H24" s="9">
        <v>344</v>
      </c>
      <c r="I24" s="8">
        <v>53038260.100000001</v>
      </c>
      <c r="J24" s="23">
        <f t="shared" si="0"/>
        <v>0.99649815746075698</v>
      </c>
    </row>
    <row r="25" spans="2:10" x14ac:dyDescent="0.3">
      <c r="B25" s="7" t="s">
        <v>25</v>
      </c>
      <c r="C25" s="8">
        <v>124519475.26000001</v>
      </c>
      <c r="D25" s="8">
        <v>3399</v>
      </c>
      <c r="E25" s="8">
        <v>15773929.060000001</v>
      </c>
      <c r="F25" s="8">
        <v>2937</v>
      </c>
      <c r="G25" s="8">
        <v>14784000</v>
      </c>
      <c r="H25" s="9">
        <v>462</v>
      </c>
      <c r="I25" s="8">
        <v>30557929.060000002</v>
      </c>
      <c r="J25" s="23">
        <f t="shared" si="0"/>
        <v>0.86407766990291257</v>
      </c>
    </row>
    <row r="26" spans="2:10" x14ac:dyDescent="0.3">
      <c r="B26" s="7" t="s">
        <v>26</v>
      </c>
      <c r="C26" s="8">
        <v>31754740.050000001</v>
      </c>
      <c r="D26" s="8">
        <v>35344</v>
      </c>
      <c r="E26" s="8">
        <v>19441373.559999999</v>
      </c>
      <c r="F26" s="8">
        <v>35197</v>
      </c>
      <c r="G26" s="8">
        <v>4704000</v>
      </c>
      <c r="H26" s="9">
        <v>147</v>
      </c>
      <c r="I26" s="8">
        <v>24145373.559999999</v>
      </c>
      <c r="J26" s="23">
        <f t="shared" si="0"/>
        <v>0.99584087822544143</v>
      </c>
    </row>
    <row r="27" spans="2:10" x14ac:dyDescent="0.3">
      <c r="B27" s="7" t="s">
        <v>27</v>
      </c>
      <c r="C27" s="8">
        <v>511137498.57999998</v>
      </c>
      <c r="D27" s="8">
        <v>482</v>
      </c>
      <c r="E27" s="8">
        <v>1313214.8600000001</v>
      </c>
      <c r="F27" s="8">
        <v>133</v>
      </c>
      <c r="G27" s="8">
        <v>11168000</v>
      </c>
      <c r="H27" s="9">
        <v>349</v>
      </c>
      <c r="I27" s="8">
        <v>12481214.859999999</v>
      </c>
      <c r="J27" s="23">
        <f t="shared" si="0"/>
        <v>0.27593360995850624</v>
      </c>
    </row>
    <row r="28" spans="2:10" x14ac:dyDescent="0.3">
      <c r="B28" s="7" t="s">
        <v>28</v>
      </c>
      <c r="C28" s="8">
        <v>15009012.66</v>
      </c>
      <c r="D28" s="9">
        <v>35922</v>
      </c>
      <c r="E28" s="8">
        <v>9320620.7599999998</v>
      </c>
      <c r="F28" s="9">
        <v>35881</v>
      </c>
      <c r="G28" s="8">
        <v>1312000</v>
      </c>
      <c r="H28" s="9">
        <v>41</v>
      </c>
      <c r="I28" s="8">
        <v>10632620.76</v>
      </c>
      <c r="J28" s="23">
        <f t="shared" si="0"/>
        <v>0.99885863816045872</v>
      </c>
    </row>
    <row r="29" spans="2:10" x14ac:dyDescent="0.3">
      <c r="B29" s="7" t="s">
        <v>29</v>
      </c>
      <c r="C29" s="8">
        <v>7342854.5800000001</v>
      </c>
      <c r="D29" s="8">
        <v>66328</v>
      </c>
      <c r="E29" s="8">
        <v>5062716.99</v>
      </c>
      <c r="F29" s="8">
        <v>66312</v>
      </c>
      <c r="G29" s="8">
        <v>512000</v>
      </c>
      <c r="H29" s="9">
        <v>16</v>
      </c>
      <c r="I29" s="8">
        <v>5574716.9900000002</v>
      </c>
      <c r="J29" s="23">
        <f t="shared" si="0"/>
        <v>0.99975877457484019</v>
      </c>
    </row>
    <row r="30" spans="2:10" x14ac:dyDescent="0.3">
      <c r="B30" s="7" t="s">
        <v>30</v>
      </c>
      <c r="C30" s="8">
        <v>13706114.02</v>
      </c>
      <c r="D30" s="8">
        <v>13396</v>
      </c>
      <c r="E30" s="8">
        <v>2322706.0099999998</v>
      </c>
      <c r="F30" s="8">
        <v>13359</v>
      </c>
      <c r="G30" s="8">
        <v>1184000</v>
      </c>
      <c r="H30" s="9">
        <v>37</v>
      </c>
      <c r="I30" s="8">
        <v>3506706.01</v>
      </c>
      <c r="J30" s="23">
        <f t="shared" si="0"/>
        <v>0.99723798148701104</v>
      </c>
    </row>
    <row r="31" spans="2:10" x14ac:dyDescent="0.3">
      <c r="B31" s="7" t="s">
        <v>262</v>
      </c>
      <c r="C31" s="8">
        <v>82045595.159999996</v>
      </c>
      <c r="D31" s="8">
        <v>12702</v>
      </c>
      <c r="E31" s="8">
        <v>15822332.99</v>
      </c>
      <c r="F31" s="8">
        <v>12289</v>
      </c>
      <c r="G31" s="8">
        <v>13216000</v>
      </c>
      <c r="H31" s="9">
        <v>413</v>
      </c>
      <c r="I31" s="8">
        <v>29038332.990000002</v>
      </c>
      <c r="J31" s="23">
        <f>+F31/D31</f>
        <v>0.96748543536450948</v>
      </c>
    </row>
    <row r="32" spans="2:10" x14ac:dyDescent="0.3">
      <c r="B32" s="7" t="s">
        <v>258</v>
      </c>
      <c r="C32" s="8">
        <v>12502119.5</v>
      </c>
      <c r="D32" s="8">
        <v>19825</v>
      </c>
      <c r="E32" s="8">
        <v>8022594.2800000003</v>
      </c>
      <c r="F32" s="8">
        <v>19767</v>
      </c>
      <c r="G32" s="8">
        <v>1856000</v>
      </c>
      <c r="H32" s="9">
        <v>58</v>
      </c>
      <c r="I32" s="8">
        <v>9878594.2800000012</v>
      </c>
      <c r="J32" s="46">
        <f>+F32/D32</f>
        <v>0.99707440100882727</v>
      </c>
    </row>
    <row r="33" spans="2:10" x14ac:dyDescent="0.3">
      <c r="B33" s="12" t="s">
        <v>0</v>
      </c>
      <c r="C33" s="10">
        <f>+SUM(C11:C32)</f>
        <v>25603421108.619995</v>
      </c>
      <c r="D33" s="10">
        <f t="shared" ref="D33:I33" si="1">+SUM(D11:D32)</f>
        <v>9121423</v>
      </c>
      <c r="E33" s="10">
        <f t="shared" si="1"/>
        <v>7484638474.3900013</v>
      </c>
      <c r="F33" s="10">
        <f t="shared" si="1"/>
        <v>9029037</v>
      </c>
      <c r="G33" s="10">
        <f t="shared" si="1"/>
        <v>2956352000</v>
      </c>
      <c r="H33" s="10">
        <f t="shared" si="1"/>
        <v>92386</v>
      </c>
      <c r="I33" s="10">
        <f t="shared" si="1"/>
        <v>10440990474.389997</v>
      </c>
      <c r="J33" s="24">
        <f>+F33/D33</f>
        <v>0.98987153649161974</v>
      </c>
    </row>
    <row r="34" spans="2:10" x14ac:dyDescent="0.3">
      <c r="B34" s="14" t="s">
        <v>42</v>
      </c>
      <c r="C34" s="4"/>
      <c r="D34" s="5"/>
      <c r="E34" s="4"/>
      <c r="F34" s="5"/>
      <c r="G34" s="4"/>
      <c r="H34" s="5"/>
      <c r="I34" s="4"/>
      <c r="J34" s="44"/>
    </row>
    <row r="35" spans="2:10" x14ac:dyDescent="0.3">
      <c r="B35" s="61" t="s">
        <v>265</v>
      </c>
    </row>
    <row r="36" spans="2:10" x14ac:dyDescent="0.3">
      <c r="B36" s="14" t="s">
        <v>263</v>
      </c>
    </row>
    <row r="37" spans="2:10" x14ac:dyDescent="0.3">
      <c r="B37" s="14" t="s">
        <v>264</v>
      </c>
    </row>
  </sheetData>
  <mergeCells count="13">
    <mergeCell ref="E8:J8"/>
    <mergeCell ref="J9:J10"/>
    <mergeCell ref="I9:I10"/>
    <mergeCell ref="B2:J2"/>
    <mergeCell ref="B3:J3"/>
    <mergeCell ref="B4:J4"/>
    <mergeCell ref="B5:J5"/>
    <mergeCell ref="B8:B10"/>
    <mergeCell ref="C8:C10"/>
    <mergeCell ref="D8:D10"/>
    <mergeCell ref="E9:F9"/>
    <mergeCell ref="G9:H9"/>
    <mergeCell ref="B6:C6"/>
  </mergeCells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8"/>
  <sheetViews>
    <sheetView showGridLines="0" workbookViewId="0">
      <selection activeCell="B6" sqref="B6:C6"/>
    </sheetView>
  </sheetViews>
  <sheetFormatPr baseColWidth="10" defaultRowHeight="14.4" x14ac:dyDescent="0.3"/>
  <cols>
    <col min="1" max="1" width="18.109375" customWidth="1"/>
    <col min="2" max="2" width="15.44140625" customWidth="1"/>
    <col min="3" max="3" width="16.6640625" customWidth="1"/>
    <col min="4" max="4" width="11.6640625" customWidth="1"/>
    <col min="5" max="5" width="13.33203125" bestFit="1" customWidth="1"/>
    <col min="6" max="6" width="11.88671875" customWidth="1"/>
    <col min="7" max="7" width="13.33203125" bestFit="1" customWidth="1"/>
    <col min="8" max="8" width="7.88671875" customWidth="1"/>
    <col min="9" max="9" width="13.6640625" customWidth="1"/>
    <col min="10" max="10" width="17.109375" customWidth="1"/>
  </cols>
  <sheetData>
    <row r="2" spans="2:11" ht="15" customHeight="1" x14ac:dyDescent="0.3">
      <c r="B2" s="81" t="s">
        <v>41</v>
      </c>
      <c r="C2" s="81"/>
      <c r="D2" s="81"/>
      <c r="E2" s="81"/>
      <c r="F2" s="81"/>
      <c r="G2" s="81"/>
      <c r="H2" s="81"/>
      <c r="I2" s="81"/>
      <c r="J2" s="81"/>
    </row>
    <row r="3" spans="2:11" ht="15" customHeight="1" x14ac:dyDescent="0.3">
      <c r="B3" s="82" t="s">
        <v>9</v>
      </c>
      <c r="C3" s="82"/>
      <c r="D3" s="82"/>
      <c r="E3" s="82"/>
      <c r="F3" s="82"/>
      <c r="G3" s="82"/>
      <c r="H3" s="82"/>
      <c r="I3" s="82"/>
      <c r="J3" s="82"/>
    </row>
    <row r="4" spans="2:11" ht="15" customHeight="1" x14ac:dyDescent="0.3">
      <c r="B4" s="82" t="s">
        <v>269</v>
      </c>
      <c r="C4" s="82"/>
      <c r="D4" s="82"/>
      <c r="E4" s="82"/>
      <c r="F4" s="82"/>
      <c r="G4" s="82"/>
      <c r="H4" s="82"/>
      <c r="I4" s="82"/>
      <c r="J4" s="82"/>
    </row>
    <row r="5" spans="2:11" ht="15.75" customHeight="1" x14ac:dyDescent="0.3">
      <c r="B5" s="83" t="s">
        <v>225</v>
      </c>
      <c r="C5" s="83"/>
      <c r="D5" s="83"/>
      <c r="E5" s="83"/>
      <c r="F5" s="83"/>
      <c r="G5" s="83"/>
      <c r="H5" s="83"/>
      <c r="I5" s="83"/>
      <c r="J5" s="83"/>
    </row>
    <row r="6" spans="2:11" x14ac:dyDescent="0.3">
      <c r="B6" s="84" t="s">
        <v>48</v>
      </c>
      <c r="C6" s="84"/>
      <c r="D6" s="11"/>
      <c r="E6" s="11"/>
      <c r="F6" s="11"/>
      <c r="G6" s="11"/>
      <c r="H6" s="11"/>
      <c r="I6" s="11"/>
      <c r="J6" s="11"/>
    </row>
    <row r="7" spans="2:11" x14ac:dyDescent="0.3">
      <c r="B7" s="35"/>
      <c r="C7" s="35"/>
      <c r="D7" s="11"/>
      <c r="E7" s="11"/>
      <c r="F7" s="11"/>
      <c r="G7" s="11"/>
      <c r="H7" s="11"/>
      <c r="I7" s="11"/>
      <c r="J7" s="11"/>
    </row>
    <row r="8" spans="2:11" ht="14.4" customHeight="1" x14ac:dyDescent="0.3">
      <c r="B8" s="78" t="s">
        <v>7</v>
      </c>
      <c r="C8" s="78" t="s">
        <v>222</v>
      </c>
      <c r="D8" s="78" t="s">
        <v>224</v>
      </c>
      <c r="E8" s="85" t="s">
        <v>77</v>
      </c>
      <c r="F8" s="86"/>
      <c r="G8" s="86"/>
      <c r="H8" s="86"/>
      <c r="I8" s="86"/>
      <c r="J8" s="87"/>
    </row>
    <row r="9" spans="2:11" ht="24" customHeight="1" x14ac:dyDescent="0.3">
      <c r="B9" s="79"/>
      <c r="C9" s="79"/>
      <c r="D9" s="79"/>
      <c r="E9" s="80" t="s">
        <v>2</v>
      </c>
      <c r="F9" s="80"/>
      <c r="G9" s="80" t="s">
        <v>3</v>
      </c>
      <c r="H9" s="80"/>
      <c r="I9" s="79" t="s">
        <v>223</v>
      </c>
      <c r="J9" s="79" t="s">
        <v>226</v>
      </c>
    </row>
    <row r="10" spans="2:11" ht="43.5" customHeight="1" x14ac:dyDescent="0.3">
      <c r="B10" s="80"/>
      <c r="C10" s="80"/>
      <c r="D10" s="80"/>
      <c r="E10" s="37" t="s">
        <v>4</v>
      </c>
      <c r="F10" s="37" t="s">
        <v>5</v>
      </c>
      <c r="G10" s="37" t="s">
        <v>6</v>
      </c>
      <c r="H10" s="37" t="s">
        <v>5</v>
      </c>
      <c r="I10" s="80"/>
      <c r="J10" s="80"/>
    </row>
    <row r="11" spans="2:11" x14ac:dyDescent="0.3">
      <c r="B11" s="7" t="s">
        <v>238</v>
      </c>
      <c r="C11" s="8">
        <v>419539319.85000002</v>
      </c>
      <c r="D11" s="8">
        <v>194211</v>
      </c>
      <c r="E11" s="8">
        <v>213058715.28</v>
      </c>
      <c r="F11" s="8">
        <v>191775</v>
      </c>
      <c r="G11" s="8">
        <v>77952000</v>
      </c>
      <c r="H11" s="8">
        <v>2436</v>
      </c>
      <c r="I11" s="8">
        <v>291010715.27999997</v>
      </c>
      <c r="J11" s="45">
        <f>+F11/D11</f>
        <v>0.98745694116193217</v>
      </c>
      <c r="K11" s="40"/>
    </row>
    <row r="12" spans="2:11" x14ac:dyDescent="0.3">
      <c r="B12" s="7" t="s">
        <v>31</v>
      </c>
      <c r="C12" s="8">
        <v>124199527.76000001</v>
      </c>
      <c r="D12" s="8">
        <v>47390</v>
      </c>
      <c r="E12" s="8">
        <v>62070734.380000003</v>
      </c>
      <c r="F12" s="8">
        <v>46564</v>
      </c>
      <c r="G12" s="8">
        <v>26432000</v>
      </c>
      <c r="H12" s="9">
        <v>826</v>
      </c>
      <c r="I12" s="8">
        <v>88502734.379999995</v>
      </c>
      <c r="J12" s="23">
        <f>+F12/D12</f>
        <v>0.98257016248153617</v>
      </c>
    </row>
    <row r="13" spans="2:11" x14ac:dyDescent="0.3">
      <c r="B13" s="7" t="s">
        <v>32</v>
      </c>
      <c r="C13" s="8">
        <v>31163059.09</v>
      </c>
      <c r="D13" s="8">
        <v>22310</v>
      </c>
      <c r="E13" s="8">
        <v>15053300.07</v>
      </c>
      <c r="F13" s="8">
        <v>22118</v>
      </c>
      <c r="G13" s="8">
        <v>6144000</v>
      </c>
      <c r="H13" s="9">
        <v>192</v>
      </c>
      <c r="I13" s="8">
        <v>21197300.07</v>
      </c>
      <c r="J13" s="23">
        <f>+F13/D13</f>
        <v>0.99139399372478709</v>
      </c>
    </row>
    <row r="14" spans="2:11" x14ac:dyDescent="0.3">
      <c r="B14" s="7" t="s">
        <v>33</v>
      </c>
      <c r="C14" s="8">
        <v>17557881.109999999</v>
      </c>
      <c r="D14" s="8">
        <v>6726</v>
      </c>
      <c r="E14" s="8">
        <v>9146244.7899999991</v>
      </c>
      <c r="F14" s="8">
        <v>6613</v>
      </c>
      <c r="G14" s="8">
        <v>3616000</v>
      </c>
      <c r="H14" s="9">
        <v>113</v>
      </c>
      <c r="I14" s="8">
        <v>12762244.789999999</v>
      </c>
      <c r="J14" s="23">
        <f>+F14/D14</f>
        <v>0.98319952423431456</v>
      </c>
    </row>
    <row r="15" spans="2:11" x14ac:dyDescent="0.3">
      <c r="B15" s="12" t="s">
        <v>0</v>
      </c>
      <c r="C15" s="10">
        <f t="shared" ref="C15:I15" si="0">+SUM(C11:C14)</f>
        <v>592459787.81000006</v>
      </c>
      <c r="D15" s="10">
        <f t="shared" si="0"/>
        <v>270637</v>
      </c>
      <c r="E15" s="10">
        <f t="shared" si="0"/>
        <v>299328994.52000004</v>
      </c>
      <c r="F15" s="10">
        <f t="shared" si="0"/>
        <v>267070</v>
      </c>
      <c r="G15" s="10">
        <f t="shared" si="0"/>
        <v>114144000</v>
      </c>
      <c r="H15" s="10">
        <f t="shared" si="0"/>
        <v>3567</v>
      </c>
      <c r="I15" s="10">
        <f t="shared" si="0"/>
        <v>413472994.51999998</v>
      </c>
      <c r="J15" s="24">
        <f>+F15/D15</f>
        <v>0.98681998396375958</v>
      </c>
    </row>
    <row r="16" spans="2:11" x14ac:dyDescent="0.3">
      <c r="B16" s="14" t="s">
        <v>42</v>
      </c>
    </row>
    <row r="18" spans="3:10" x14ac:dyDescent="0.3">
      <c r="C18" s="4"/>
      <c r="D18" s="5"/>
      <c r="E18" s="4"/>
      <c r="F18" s="39"/>
      <c r="G18" s="4"/>
      <c r="H18" s="5"/>
      <c r="I18" s="4"/>
      <c r="J18" s="6"/>
    </row>
  </sheetData>
  <mergeCells count="13">
    <mergeCell ref="J9:J10"/>
    <mergeCell ref="E8:J8"/>
    <mergeCell ref="I9:I10"/>
    <mergeCell ref="B2:J2"/>
    <mergeCell ref="B3:J3"/>
    <mergeCell ref="B4:J4"/>
    <mergeCell ref="B5:J5"/>
    <mergeCell ref="B8:B10"/>
    <mergeCell ref="C8:C10"/>
    <mergeCell ref="D8:D10"/>
    <mergeCell ref="E9:F9"/>
    <mergeCell ref="G9:H9"/>
    <mergeCell ref="B6:C6"/>
  </mergeCells>
  <hyperlinks>
    <hyperlink ref="B6:C6" location="ÍNDICE!A1" display="&lt;- Volver a índic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3"/>
  <sheetViews>
    <sheetView showGridLines="0" workbookViewId="0">
      <selection activeCell="B6" sqref="B6:C6"/>
    </sheetView>
  </sheetViews>
  <sheetFormatPr baseColWidth="10" defaultRowHeight="14.4" x14ac:dyDescent="0.3"/>
  <cols>
    <col min="1" max="1" width="18.33203125" customWidth="1"/>
    <col min="2" max="2" width="15" customWidth="1"/>
    <col min="3" max="3" width="16.6640625" customWidth="1"/>
    <col min="5" max="5" width="14.33203125" customWidth="1"/>
    <col min="6" max="6" width="12.5546875" customWidth="1"/>
    <col min="7" max="7" width="13.33203125" bestFit="1" customWidth="1"/>
    <col min="9" max="9" width="14.6640625" customWidth="1"/>
    <col min="10" max="10" width="16.33203125" customWidth="1"/>
  </cols>
  <sheetData>
    <row r="2" spans="2:13" ht="15" customHeight="1" x14ac:dyDescent="0.3">
      <c r="B2" s="81" t="s">
        <v>41</v>
      </c>
      <c r="C2" s="81"/>
      <c r="D2" s="81"/>
      <c r="E2" s="81"/>
      <c r="F2" s="81"/>
      <c r="G2" s="81"/>
      <c r="H2" s="81"/>
      <c r="I2" s="81"/>
      <c r="J2" s="81"/>
    </row>
    <row r="3" spans="2:13" ht="15" customHeight="1" x14ac:dyDescent="0.3">
      <c r="B3" s="82" t="s">
        <v>9</v>
      </c>
      <c r="C3" s="82"/>
      <c r="D3" s="82"/>
      <c r="E3" s="82"/>
      <c r="F3" s="82"/>
      <c r="G3" s="82"/>
      <c r="H3" s="82"/>
      <c r="I3" s="82"/>
      <c r="J3" s="82"/>
    </row>
    <row r="4" spans="2:13" ht="15" customHeight="1" x14ac:dyDescent="0.3">
      <c r="B4" s="82" t="s">
        <v>257</v>
      </c>
      <c r="C4" s="82"/>
      <c r="D4" s="82"/>
      <c r="E4" s="82"/>
      <c r="F4" s="82"/>
      <c r="G4" s="82"/>
      <c r="H4" s="82"/>
      <c r="I4" s="82"/>
      <c r="J4" s="82"/>
    </row>
    <row r="5" spans="2:13" ht="15" customHeight="1" x14ac:dyDescent="0.3">
      <c r="B5" s="83" t="s">
        <v>225</v>
      </c>
      <c r="C5" s="83"/>
      <c r="D5" s="83"/>
      <c r="E5" s="83"/>
      <c r="F5" s="83"/>
      <c r="G5" s="83"/>
      <c r="H5" s="83"/>
      <c r="I5" s="83"/>
      <c r="J5" s="83"/>
    </row>
    <row r="6" spans="2:13" x14ac:dyDescent="0.3">
      <c r="B6" s="84" t="s">
        <v>48</v>
      </c>
      <c r="C6" s="84"/>
      <c r="D6" s="11"/>
      <c r="E6" s="11"/>
      <c r="F6" s="11"/>
      <c r="G6" s="11"/>
      <c r="H6" s="11"/>
      <c r="I6" s="11"/>
      <c r="J6" s="11"/>
    </row>
    <row r="7" spans="2:13" x14ac:dyDescent="0.3">
      <c r="B7" s="35"/>
      <c r="C7" s="35"/>
      <c r="D7" s="11"/>
      <c r="E7" s="11"/>
      <c r="F7" s="11"/>
      <c r="G7" s="11"/>
      <c r="H7" s="11"/>
      <c r="I7" s="11"/>
      <c r="J7" s="11"/>
    </row>
    <row r="8" spans="2:13" ht="14.4" customHeight="1" x14ac:dyDescent="0.3">
      <c r="B8" s="78" t="s">
        <v>8</v>
      </c>
      <c r="C8" s="78" t="s">
        <v>222</v>
      </c>
      <c r="D8" s="78" t="s">
        <v>224</v>
      </c>
      <c r="E8" s="85" t="s">
        <v>77</v>
      </c>
      <c r="F8" s="86"/>
      <c r="G8" s="86"/>
      <c r="H8" s="86"/>
      <c r="I8" s="86"/>
      <c r="J8" s="87"/>
    </row>
    <row r="9" spans="2:13" ht="24" customHeight="1" x14ac:dyDescent="0.3">
      <c r="B9" s="79"/>
      <c r="C9" s="79"/>
      <c r="D9" s="79"/>
      <c r="E9" s="80" t="s">
        <v>2</v>
      </c>
      <c r="F9" s="80"/>
      <c r="G9" s="80" t="s">
        <v>3</v>
      </c>
      <c r="H9" s="80"/>
      <c r="I9" s="79" t="s">
        <v>223</v>
      </c>
      <c r="J9" s="79" t="s">
        <v>226</v>
      </c>
    </row>
    <row r="10" spans="2:13" ht="43.5" customHeight="1" x14ac:dyDescent="0.3">
      <c r="B10" s="80"/>
      <c r="C10" s="80"/>
      <c r="D10" s="80"/>
      <c r="E10" s="37" t="s">
        <v>4</v>
      </c>
      <c r="F10" s="37" t="s">
        <v>5</v>
      </c>
      <c r="G10" s="37" t="s">
        <v>6</v>
      </c>
      <c r="H10" s="37" t="s">
        <v>5</v>
      </c>
      <c r="I10" s="80"/>
      <c r="J10" s="80"/>
    </row>
    <row r="11" spans="2:13" x14ac:dyDescent="0.3">
      <c r="B11" s="7" t="s">
        <v>34</v>
      </c>
      <c r="C11" s="8">
        <v>782116099.37</v>
      </c>
      <c r="D11" s="8">
        <v>84090</v>
      </c>
      <c r="E11" s="8">
        <v>82591727.519999996</v>
      </c>
      <c r="F11" s="8">
        <v>80529</v>
      </c>
      <c r="G11" s="8">
        <v>113952000</v>
      </c>
      <c r="H11" s="8">
        <v>3561</v>
      </c>
      <c r="I11" s="8">
        <v>196543727.51999998</v>
      </c>
      <c r="J11" s="45">
        <f>+F11/D11</f>
        <v>0.95765251516232608</v>
      </c>
      <c r="L11" s="3"/>
      <c r="M11" s="3"/>
    </row>
    <row r="12" spans="2:13" x14ac:dyDescent="0.3">
      <c r="B12" s="7" t="s">
        <v>35</v>
      </c>
      <c r="C12" s="8">
        <v>96478507.180000007</v>
      </c>
      <c r="D12" s="8">
        <v>2693</v>
      </c>
      <c r="E12" s="8">
        <v>21647359.289999999</v>
      </c>
      <c r="F12" s="8">
        <v>2049</v>
      </c>
      <c r="G12" s="8">
        <v>20608000</v>
      </c>
      <c r="H12" s="9">
        <v>644</v>
      </c>
      <c r="I12" s="8">
        <v>42255359.289999999</v>
      </c>
      <c r="J12" s="42">
        <f t="shared" ref="J12:J13" si="0">+F12/D12</f>
        <v>0.76086149275900483</v>
      </c>
      <c r="L12" s="3"/>
      <c r="M12" s="3"/>
    </row>
    <row r="13" spans="2:13" x14ac:dyDescent="0.3">
      <c r="B13" s="7" t="s">
        <v>36</v>
      </c>
      <c r="C13" s="8">
        <v>19589015.18</v>
      </c>
      <c r="D13" s="9">
        <v>734</v>
      </c>
      <c r="E13" s="8">
        <v>7611090.0099999998</v>
      </c>
      <c r="F13" s="9">
        <v>595</v>
      </c>
      <c r="G13" s="8">
        <v>4448000</v>
      </c>
      <c r="H13" s="9">
        <v>139</v>
      </c>
      <c r="I13" s="8">
        <v>12059090.01</v>
      </c>
      <c r="J13" s="42">
        <f t="shared" si="0"/>
        <v>0.81062670299727524</v>
      </c>
      <c r="L13" s="3"/>
      <c r="M13" s="3"/>
    </row>
    <row r="14" spans="2:13" x14ac:dyDescent="0.3">
      <c r="B14" s="7" t="s">
        <v>37</v>
      </c>
      <c r="C14" s="8">
        <v>13540149.529999999</v>
      </c>
      <c r="D14" s="9">
        <v>156</v>
      </c>
      <c r="E14" s="8">
        <v>1259349.96</v>
      </c>
      <c r="F14" s="9">
        <v>106</v>
      </c>
      <c r="G14" s="8">
        <v>1600000</v>
      </c>
      <c r="H14" s="9">
        <v>50</v>
      </c>
      <c r="I14" s="8">
        <v>2859349.96</v>
      </c>
      <c r="J14" s="42">
        <f t="shared" ref="J14:J19" si="1">+F14/D14</f>
        <v>0.67948717948717952</v>
      </c>
      <c r="L14" s="3"/>
      <c r="M14" s="3"/>
    </row>
    <row r="15" spans="2:13" x14ac:dyDescent="0.3">
      <c r="B15" s="7" t="s">
        <v>38</v>
      </c>
      <c r="C15" s="8">
        <v>17779012.289999999</v>
      </c>
      <c r="D15" s="9">
        <v>124</v>
      </c>
      <c r="E15" s="8">
        <v>1269388.3</v>
      </c>
      <c r="F15" s="9">
        <v>79</v>
      </c>
      <c r="G15" s="8">
        <v>1440000</v>
      </c>
      <c r="H15" s="9">
        <v>45</v>
      </c>
      <c r="I15" s="8">
        <v>2709388.3</v>
      </c>
      <c r="J15" s="42">
        <f t="shared" si="1"/>
        <v>0.63709677419354838</v>
      </c>
      <c r="L15" s="3"/>
      <c r="M15" s="3"/>
    </row>
    <row r="16" spans="2:13" x14ac:dyDescent="0.3">
      <c r="B16" s="7" t="s">
        <v>39</v>
      </c>
      <c r="C16" s="8">
        <v>1129403.5900000001</v>
      </c>
      <c r="D16" s="9">
        <v>24</v>
      </c>
      <c r="E16" s="8">
        <v>143695.6</v>
      </c>
      <c r="F16" s="9">
        <v>17</v>
      </c>
      <c r="G16" s="8">
        <v>224000</v>
      </c>
      <c r="H16" s="9">
        <v>7</v>
      </c>
      <c r="I16" s="8">
        <v>367695.6</v>
      </c>
      <c r="J16" s="42">
        <f t="shared" si="1"/>
        <v>0.70833333333333337</v>
      </c>
      <c r="L16" s="3"/>
      <c r="M16" s="3"/>
    </row>
    <row r="17" spans="2:13" s="48" customFormat="1" x14ac:dyDescent="0.3">
      <c r="B17" s="7" t="s">
        <v>259</v>
      </c>
      <c r="C17" s="8">
        <v>312543.8</v>
      </c>
      <c r="D17" s="9">
        <v>31</v>
      </c>
      <c r="E17" s="8">
        <v>91134.92</v>
      </c>
      <c r="F17" s="9">
        <v>28</v>
      </c>
      <c r="G17" s="8">
        <v>96000</v>
      </c>
      <c r="H17" s="9">
        <v>3</v>
      </c>
      <c r="I17" s="8">
        <v>187134.91999999998</v>
      </c>
      <c r="J17" s="42">
        <f t="shared" si="1"/>
        <v>0.90322580645161288</v>
      </c>
      <c r="L17" s="3"/>
      <c r="M17" s="3"/>
    </row>
    <row r="18" spans="2:13" x14ac:dyDescent="0.3">
      <c r="B18" s="7" t="s">
        <v>40</v>
      </c>
      <c r="C18" s="8">
        <v>15511814.25</v>
      </c>
      <c r="D18" s="9">
        <v>4</v>
      </c>
      <c r="E18" s="8">
        <v>29070.46</v>
      </c>
      <c r="F18" s="9">
        <v>3</v>
      </c>
      <c r="G18" s="8">
        <v>32000</v>
      </c>
      <c r="H18" s="9">
        <v>1</v>
      </c>
      <c r="I18" s="8">
        <v>61070.46</v>
      </c>
      <c r="J18" s="42">
        <f t="shared" si="1"/>
        <v>0.75</v>
      </c>
      <c r="L18" s="3"/>
      <c r="M18" s="3"/>
    </row>
    <row r="19" spans="2:13" x14ac:dyDescent="0.3">
      <c r="B19" s="7" t="s">
        <v>260</v>
      </c>
      <c r="C19" s="8">
        <v>2270787.5299999998</v>
      </c>
      <c r="D19" s="9">
        <v>85</v>
      </c>
      <c r="E19" s="8">
        <v>557806.85</v>
      </c>
      <c r="F19" s="9">
        <v>56</v>
      </c>
      <c r="G19" s="8">
        <v>928000</v>
      </c>
      <c r="H19" s="9">
        <v>29</v>
      </c>
      <c r="I19" s="8">
        <v>1485806.85</v>
      </c>
      <c r="J19" s="43">
        <f t="shared" si="1"/>
        <v>0.6588235294117647</v>
      </c>
      <c r="L19" s="3"/>
      <c r="M19" s="3"/>
    </row>
    <row r="20" spans="2:13" x14ac:dyDescent="0.3">
      <c r="B20" s="13" t="s">
        <v>0</v>
      </c>
      <c r="C20" s="10">
        <f t="shared" ref="C20:I20" si="2">+SUM(C11:C19)</f>
        <v>948727332.71999979</v>
      </c>
      <c r="D20" s="10">
        <f t="shared" si="2"/>
        <v>87941</v>
      </c>
      <c r="E20" s="10">
        <f t="shared" si="2"/>
        <v>115200622.90999998</v>
      </c>
      <c r="F20" s="10">
        <f t="shared" si="2"/>
        <v>83462</v>
      </c>
      <c r="G20" s="10">
        <f t="shared" si="2"/>
        <v>143328000</v>
      </c>
      <c r="H20" s="10">
        <f t="shared" si="2"/>
        <v>4479</v>
      </c>
      <c r="I20" s="10">
        <f t="shared" si="2"/>
        <v>258528622.90999997</v>
      </c>
      <c r="J20" s="41">
        <f>+F20/D20</f>
        <v>0.94906812522031814</v>
      </c>
    </row>
    <row r="21" spans="2:13" x14ac:dyDescent="0.3">
      <c r="B21" s="14" t="s">
        <v>42</v>
      </c>
      <c r="K21" s="40"/>
    </row>
    <row r="22" spans="2:13" x14ac:dyDescent="0.3">
      <c r="B22" s="14" t="s">
        <v>266</v>
      </c>
    </row>
    <row r="23" spans="2:13" x14ac:dyDescent="0.3">
      <c r="C23" s="4"/>
      <c r="D23" s="5"/>
      <c r="E23" s="4"/>
      <c r="F23" s="5"/>
      <c r="G23" s="4"/>
      <c r="H23" s="5"/>
      <c r="I23" s="4"/>
      <c r="J23" s="6"/>
    </row>
  </sheetData>
  <mergeCells count="13">
    <mergeCell ref="J9:J10"/>
    <mergeCell ref="E8:J8"/>
    <mergeCell ref="I9:I10"/>
    <mergeCell ref="B2:J2"/>
    <mergeCell ref="B3:J3"/>
    <mergeCell ref="B4:J4"/>
    <mergeCell ref="B5:J5"/>
    <mergeCell ref="B8:B10"/>
    <mergeCell ref="C8:C10"/>
    <mergeCell ref="D8:D10"/>
    <mergeCell ref="E9:F9"/>
    <mergeCell ref="G9:H9"/>
    <mergeCell ref="B6:C6"/>
  </mergeCells>
  <hyperlinks>
    <hyperlink ref="B6:C6" location="ÍNDICE!A1" display="&lt;- Volver a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1"/>
  <sheetViews>
    <sheetView showGridLines="0" workbookViewId="0">
      <selection activeCell="B6" sqref="B6:C6"/>
    </sheetView>
  </sheetViews>
  <sheetFormatPr baseColWidth="10" defaultRowHeight="14.4" x14ac:dyDescent="0.3"/>
  <cols>
    <col min="1" max="1" width="29.44140625" customWidth="1"/>
    <col min="2" max="2" width="11.6640625" customWidth="1"/>
    <col min="3" max="3" width="14.88671875" customWidth="1"/>
    <col min="4" max="4" width="17.6640625" customWidth="1"/>
    <col min="5" max="5" width="17.6640625" style="48" customWidth="1"/>
    <col min="6" max="6" width="16.109375" customWidth="1"/>
    <col min="7" max="7" width="16.44140625" customWidth="1"/>
    <col min="8" max="8" width="16.33203125" customWidth="1"/>
  </cols>
  <sheetData>
    <row r="2" spans="2:8" ht="15.6" x14ac:dyDescent="0.3">
      <c r="B2" s="81" t="s">
        <v>41</v>
      </c>
      <c r="C2" s="81"/>
      <c r="D2" s="81"/>
      <c r="E2" s="81"/>
      <c r="F2" s="81"/>
      <c r="G2" s="81"/>
    </row>
    <row r="3" spans="2:8" x14ac:dyDescent="0.3">
      <c r="B3" s="82" t="s">
        <v>9</v>
      </c>
      <c r="C3" s="82"/>
      <c r="D3" s="82"/>
      <c r="E3" s="82"/>
      <c r="F3" s="82"/>
      <c r="G3" s="82"/>
    </row>
    <row r="4" spans="2:8" x14ac:dyDescent="0.3">
      <c r="B4" s="82" t="s">
        <v>237</v>
      </c>
      <c r="C4" s="82"/>
      <c r="D4" s="82"/>
      <c r="E4" s="82"/>
      <c r="F4" s="82"/>
      <c r="G4" s="82"/>
    </row>
    <row r="5" spans="2:8" x14ac:dyDescent="0.3">
      <c r="B5" s="83" t="s">
        <v>218</v>
      </c>
      <c r="C5" s="83"/>
      <c r="D5" s="83"/>
      <c r="E5" s="83"/>
      <c r="F5" s="83"/>
      <c r="G5" s="83"/>
    </row>
    <row r="6" spans="2:8" x14ac:dyDescent="0.3">
      <c r="B6" s="84" t="s">
        <v>48</v>
      </c>
      <c r="C6" s="84"/>
      <c r="D6" s="22"/>
      <c r="E6" s="49"/>
      <c r="F6" s="22"/>
      <c r="G6" s="22"/>
    </row>
    <row r="7" spans="2:8" x14ac:dyDescent="0.3">
      <c r="B7" s="22"/>
      <c r="C7" s="22"/>
      <c r="D7" s="22"/>
      <c r="E7" s="49"/>
      <c r="F7" s="22"/>
      <c r="G7" s="22"/>
    </row>
    <row r="8" spans="2:8" ht="15" customHeight="1" x14ac:dyDescent="0.3">
      <c r="B8" s="78" t="s">
        <v>50</v>
      </c>
      <c r="C8" s="78" t="s">
        <v>49</v>
      </c>
      <c r="D8" s="78" t="s">
        <v>222</v>
      </c>
      <c r="E8" s="78" t="s">
        <v>243</v>
      </c>
      <c r="F8" s="78" t="s">
        <v>223</v>
      </c>
      <c r="G8" s="78" t="s">
        <v>244</v>
      </c>
      <c r="H8" s="78" t="s">
        <v>221</v>
      </c>
    </row>
    <row r="9" spans="2:8" x14ac:dyDescent="0.3">
      <c r="B9" s="79"/>
      <c r="C9" s="79"/>
      <c r="D9" s="79"/>
      <c r="E9" s="79"/>
      <c r="F9" s="79"/>
      <c r="G9" s="79"/>
      <c r="H9" s="79"/>
    </row>
    <row r="10" spans="2:8" ht="15" customHeight="1" x14ac:dyDescent="0.3">
      <c r="B10" s="80"/>
      <c r="C10" s="80"/>
      <c r="D10" s="80"/>
      <c r="E10" s="80"/>
      <c r="F10" s="80"/>
      <c r="G10" s="80"/>
      <c r="H10" s="80"/>
    </row>
    <row r="11" spans="2:8" x14ac:dyDescent="0.3">
      <c r="B11" s="16">
        <v>24</v>
      </c>
      <c r="C11" s="16">
        <v>1</v>
      </c>
      <c r="D11" s="25">
        <v>4311534400.6399937</v>
      </c>
      <c r="E11" s="50">
        <v>3451059</v>
      </c>
      <c r="F11" s="25">
        <v>3154818981.0399995</v>
      </c>
      <c r="G11" s="57">
        <v>3428159</v>
      </c>
      <c r="H11" s="53">
        <f>G11/E11</f>
        <v>0.99336435569487513</v>
      </c>
    </row>
    <row r="12" spans="2:8" x14ac:dyDescent="0.3">
      <c r="B12" s="18">
        <v>34</v>
      </c>
      <c r="C12" s="18">
        <v>2</v>
      </c>
      <c r="D12" s="26">
        <v>1012897738.7499982</v>
      </c>
      <c r="E12" s="51">
        <v>1558506</v>
      </c>
      <c r="F12" s="26">
        <v>223669862.61999807</v>
      </c>
      <c r="G12" s="58">
        <v>1435389</v>
      </c>
      <c r="H12" s="54">
        <f>+G12/E12</f>
        <v>0.92100319151803078</v>
      </c>
    </row>
    <row r="13" spans="2:8" x14ac:dyDescent="0.3">
      <c r="B13" s="18">
        <v>87</v>
      </c>
      <c r="C13" s="18">
        <v>3</v>
      </c>
      <c r="D13" s="26">
        <v>635064423.27999294</v>
      </c>
      <c r="E13" s="51">
        <v>1346495</v>
      </c>
      <c r="F13" s="26">
        <v>167044672.27647114</v>
      </c>
      <c r="G13" s="58">
        <v>1267560</v>
      </c>
      <c r="H13" s="54">
        <f>+G13/E13</f>
        <v>0.94137742806323088</v>
      </c>
    </row>
    <row r="14" spans="2:8" x14ac:dyDescent="0.3">
      <c r="B14" s="18">
        <v>11</v>
      </c>
      <c r="C14" s="18">
        <v>4</v>
      </c>
      <c r="D14" s="26">
        <v>17564369.950000253</v>
      </c>
      <c r="E14" s="51">
        <v>102513</v>
      </c>
      <c r="F14" s="26">
        <v>7231848.3215130391</v>
      </c>
      <c r="G14" s="58">
        <v>100316</v>
      </c>
      <c r="H14" s="54">
        <f>+G14/E14</f>
        <v>0.97856857179089485</v>
      </c>
    </row>
    <row r="15" spans="2:8" x14ac:dyDescent="0.3">
      <c r="B15" s="18">
        <v>3</v>
      </c>
      <c r="C15" s="18">
        <v>5</v>
      </c>
      <c r="D15" s="26">
        <v>950159.91000000015</v>
      </c>
      <c r="E15" s="51">
        <v>490</v>
      </c>
      <c r="F15" s="26">
        <v>444188.74510439881</v>
      </c>
      <c r="G15" s="58">
        <v>442</v>
      </c>
      <c r="H15" s="54">
        <f>+G15/E15</f>
        <v>0.90204081632653066</v>
      </c>
    </row>
    <row r="16" spans="2:8" x14ac:dyDescent="0.3">
      <c r="B16" s="20">
        <v>159</v>
      </c>
      <c r="C16" s="21" t="s">
        <v>0</v>
      </c>
      <c r="D16" s="27">
        <v>5978011092.5299845</v>
      </c>
      <c r="E16" s="52">
        <v>6459063</v>
      </c>
      <c r="F16" s="27">
        <v>3553209553.0030861</v>
      </c>
      <c r="G16" s="59">
        <v>6231866</v>
      </c>
      <c r="H16" s="55">
        <f>+G16/E16</f>
        <v>0.96482508376214937</v>
      </c>
    </row>
    <row r="17" spans="2:8" x14ac:dyDescent="0.3">
      <c r="B17" s="1"/>
      <c r="C17" s="76" t="s">
        <v>227</v>
      </c>
      <c r="D17" s="77"/>
      <c r="E17" s="28">
        <v>152439239.81304532</v>
      </c>
      <c r="G17" s="2"/>
    </row>
    <row r="18" spans="2:8" x14ac:dyDescent="0.3">
      <c r="B18" s="14" t="s">
        <v>42</v>
      </c>
    </row>
    <row r="19" spans="2:8" x14ac:dyDescent="0.3">
      <c r="B19" s="1" t="s">
        <v>51</v>
      </c>
    </row>
    <row r="20" spans="2:8" x14ac:dyDescent="0.3">
      <c r="B20" s="88" t="s">
        <v>267</v>
      </c>
      <c r="C20" s="88"/>
      <c r="D20" s="88"/>
      <c r="E20" s="88"/>
      <c r="F20" s="88"/>
      <c r="G20" s="88"/>
      <c r="H20" s="88"/>
    </row>
    <row r="21" spans="2:8" x14ac:dyDescent="0.3">
      <c r="B21" s="88"/>
      <c r="C21" s="88"/>
      <c r="D21" s="88"/>
      <c r="E21" s="88"/>
      <c r="F21" s="88"/>
      <c r="G21" s="88"/>
      <c r="H21" s="88"/>
    </row>
  </sheetData>
  <mergeCells count="14">
    <mergeCell ref="B20:H21"/>
    <mergeCell ref="H8:H10"/>
    <mergeCell ref="C17:D17"/>
    <mergeCell ref="B2:G2"/>
    <mergeCell ref="B3:G3"/>
    <mergeCell ref="B4:G4"/>
    <mergeCell ref="B5:G5"/>
    <mergeCell ref="B6:C6"/>
    <mergeCell ref="B8:B10"/>
    <mergeCell ref="C8:C10"/>
    <mergeCell ref="D8:D10"/>
    <mergeCell ref="F8:F10"/>
    <mergeCell ref="E8:E10"/>
    <mergeCell ref="G8:G10"/>
  </mergeCells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8"/>
  <sheetViews>
    <sheetView showGridLines="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6" sqref="B6:C6"/>
    </sheetView>
  </sheetViews>
  <sheetFormatPr baseColWidth="10" defaultRowHeight="14.4" x14ac:dyDescent="0.3"/>
  <cols>
    <col min="1" max="1" width="16.44140625" customWidth="1"/>
    <col min="2" max="2" width="33.5546875" customWidth="1"/>
    <col min="3" max="3" width="16.6640625" customWidth="1"/>
    <col min="5" max="5" width="15.33203125" bestFit="1" customWidth="1"/>
    <col min="6" max="6" width="12.5546875" customWidth="1"/>
    <col min="7" max="7" width="15.33203125" bestFit="1" customWidth="1"/>
    <col min="9" max="9" width="15.88671875" customWidth="1"/>
    <col min="10" max="10" width="16" customWidth="1"/>
  </cols>
  <sheetData>
    <row r="2" spans="2:10" ht="15.6" customHeight="1" x14ac:dyDescent="0.3">
      <c r="B2" s="81" t="s">
        <v>41</v>
      </c>
      <c r="C2" s="81"/>
      <c r="D2" s="81"/>
      <c r="E2" s="81"/>
      <c r="F2" s="81"/>
      <c r="G2" s="81"/>
      <c r="H2" s="81"/>
      <c r="I2" s="81"/>
      <c r="J2" s="81"/>
    </row>
    <row r="3" spans="2:10" ht="14.4" customHeight="1" x14ac:dyDescent="0.3">
      <c r="B3" s="82" t="s">
        <v>9</v>
      </c>
      <c r="C3" s="82"/>
      <c r="D3" s="82"/>
      <c r="E3" s="82"/>
      <c r="F3" s="82"/>
      <c r="G3" s="82"/>
      <c r="H3" s="82"/>
      <c r="I3" s="82"/>
      <c r="J3" s="82"/>
    </row>
    <row r="4" spans="2:10" x14ac:dyDescent="0.3">
      <c r="B4" s="82" t="s">
        <v>237</v>
      </c>
      <c r="C4" s="82"/>
      <c r="D4" s="82"/>
      <c r="E4" s="82"/>
      <c r="F4" s="82"/>
      <c r="G4" s="82"/>
      <c r="H4" s="82"/>
      <c r="I4" s="82"/>
      <c r="J4" s="82"/>
    </row>
    <row r="5" spans="2:10" x14ac:dyDescent="0.3">
      <c r="B5" s="83" t="s">
        <v>225</v>
      </c>
      <c r="C5" s="83"/>
      <c r="D5" s="83"/>
      <c r="E5" s="83"/>
      <c r="F5" s="83"/>
      <c r="G5" s="83"/>
      <c r="H5" s="83"/>
      <c r="I5" s="83"/>
      <c r="J5" s="83"/>
    </row>
    <row r="6" spans="2:10" x14ac:dyDescent="0.3">
      <c r="B6" s="84" t="s">
        <v>48</v>
      </c>
      <c r="C6" s="84"/>
      <c r="D6" s="11"/>
      <c r="E6" s="11"/>
      <c r="F6" s="11"/>
      <c r="G6" s="11"/>
      <c r="H6" s="11"/>
      <c r="I6" s="11"/>
      <c r="J6" s="11"/>
    </row>
    <row r="7" spans="2:10" x14ac:dyDescent="0.3">
      <c r="B7" s="35"/>
      <c r="C7" s="35"/>
      <c r="D7" s="11"/>
      <c r="E7" s="11"/>
      <c r="F7" s="11"/>
      <c r="G7" s="11"/>
      <c r="H7" s="11"/>
      <c r="I7" s="11"/>
      <c r="J7" s="11"/>
    </row>
    <row r="8" spans="2:10" ht="14.4" customHeight="1" x14ac:dyDescent="0.3">
      <c r="B8" s="78" t="s">
        <v>89</v>
      </c>
      <c r="C8" s="78" t="s">
        <v>222</v>
      </c>
      <c r="D8" s="78" t="s">
        <v>224</v>
      </c>
      <c r="E8" s="85" t="s">
        <v>77</v>
      </c>
      <c r="F8" s="86"/>
      <c r="G8" s="86"/>
      <c r="H8" s="86"/>
      <c r="I8" s="86"/>
      <c r="J8" s="87"/>
    </row>
    <row r="9" spans="2:10" ht="30" customHeight="1" x14ac:dyDescent="0.3">
      <c r="B9" s="79"/>
      <c r="C9" s="79"/>
      <c r="D9" s="79"/>
      <c r="E9" s="80" t="s">
        <v>233</v>
      </c>
      <c r="F9" s="80"/>
      <c r="G9" s="80" t="s">
        <v>234</v>
      </c>
      <c r="H9" s="80"/>
      <c r="I9" s="79" t="s">
        <v>223</v>
      </c>
      <c r="J9" s="79" t="s">
        <v>226</v>
      </c>
    </row>
    <row r="10" spans="2:10" ht="48.75" customHeight="1" x14ac:dyDescent="0.3">
      <c r="B10" s="80"/>
      <c r="C10" s="80"/>
      <c r="D10" s="80"/>
      <c r="E10" s="37" t="s">
        <v>4</v>
      </c>
      <c r="F10" s="37" t="s">
        <v>5</v>
      </c>
      <c r="G10" s="37" t="s">
        <v>6</v>
      </c>
      <c r="H10" s="37" t="s">
        <v>5</v>
      </c>
      <c r="I10" s="80"/>
      <c r="J10" s="80"/>
    </row>
    <row r="11" spans="2:10" x14ac:dyDescent="0.3">
      <c r="B11" s="7" t="s">
        <v>53</v>
      </c>
      <c r="C11" s="8">
        <v>812905650.41999996</v>
      </c>
      <c r="D11" s="8">
        <v>595737</v>
      </c>
      <c r="E11" s="8">
        <v>408672820.61000001</v>
      </c>
      <c r="F11" s="8">
        <v>590800</v>
      </c>
      <c r="G11" s="8">
        <v>157984000</v>
      </c>
      <c r="H11" s="8">
        <v>4937</v>
      </c>
      <c r="I11" s="8">
        <v>566656820.61000001</v>
      </c>
      <c r="J11" s="23">
        <f>F11/D11</f>
        <v>0.99171278601127677</v>
      </c>
    </row>
    <row r="12" spans="2:10" x14ac:dyDescent="0.3">
      <c r="B12" s="7" t="s">
        <v>54</v>
      </c>
      <c r="C12" s="8">
        <v>424101366.04000002</v>
      </c>
      <c r="D12" s="8">
        <v>324202</v>
      </c>
      <c r="E12" s="8">
        <v>274049024.38</v>
      </c>
      <c r="F12" s="8">
        <v>321984</v>
      </c>
      <c r="G12" s="8">
        <v>70976000</v>
      </c>
      <c r="H12" s="8">
        <v>2218</v>
      </c>
      <c r="I12" s="8">
        <v>345025024.38</v>
      </c>
      <c r="J12" s="23">
        <f>F12/D12</f>
        <v>0.9931585863134712</v>
      </c>
    </row>
    <row r="13" spans="2:10" x14ac:dyDescent="0.3">
      <c r="B13" s="7" t="s">
        <v>55</v>
      </c>
      <c r="C13" s="8">
        <v>289663121.05000001</v>
      </c>
      <c r="D13" s="8">
        <v>128077</v>
      </c>
      <c r="E13" s="8">
        <v>170340783.59999999</v>
      </c>
      <c r="F13" s="8">
        <v>126086</v>
      </c>
      <c r="G13" s="8">
        <v>63712000</v>
      </c>
      <c r="H13" s="8">
        <v>1991</v>
      </c>
      <c r="I13" s="8">
        <v>234052783.59999999</v>
      </c>
      <c r="J13" s="23">
        <f>F13/D13</f>
        <v>0.98445466399119275</v>
      </c>
    </row>
    <row r="14" spans="2:10" x14ac:dyDescent="0.3">
      <c r="B14" s="7" t="s">
        <v>56</v>
      </c>
      <c r="C14" s="8">
        <v>276923543.19999999</v>
      </c>
      <c r="D14" s="8">
        <v>297757</v>
      </c>
      <c r="E14" s="8">
        <v>151275017.78999999</v>
      </c>
      <c r="F14" s="8">
        <v>296313</v>
      </c>
      <c r="G14" s="8">
        <v>46208000</v>
      </c>
      <c r="H14" s="8">
        <v>1444</v>
      </c>
      <c r="I14" s="8">
        <v>197483017.78999999</v>
      </c>
      <c r="J14" s="23">
        <f>F14/D14</f>
        <v>0.99515040788293807</v>
      </c>
    </row>
    <row r="15" spans="2:10" x14ac:dyDescent="0.3">
      <c r="B15" s="7" t="s">
        <v>57</v>
      </c>
      <c r="C15" s="8">
        <v>191028082.88999999</v>
      </c>
      <c r="D15" s="8">
        <v>109694</v>
      </c>
      <c r="E15" s="8">
        <v>116941117.90000001</v>
      </c>
      <c r="F15" s="8">
        <v>108567</v>
      </c>
      <c r="G15" s="8">
        <v>36064000</v>
      </c>
      <c r="H15" s="8">
        <v>1127</v>
      </c>
      <c r="I15" s="8">
        <v>153005117.90000001</v>
      </c>
      <c r="J15" s="23">
        <f t="shared" ref="J15:J34" si="0">F15/D15</f>
        <v>0.98972596495706233</v>
      </c>
    </row>
    <row r="16" spans="2:10" x14ac:dyDescent="0.3">
      <c r="B16" s="7" t="s">
        <v>58</v>
      </c>
      <c r="C16" s="8">
        <v>193652393.09</v>
      </c>
      <c r="D16" s="8">
        <v>114704</v>
      </c>
      <c r="E16" s="8">
        <v>100455420.12</v>
      </c>
      <c r="F16" s="8">
        <v>113396</v>
      </c>
      <c r="G16" s="8">
        <v>41856000</v>
      </c>
      <c r="H16" s="8">
        <v>1308</v>
      </c>
      <c r="I16" s="8">
        <v>142311420.12</v>
      </c>
      <c r="J16" s="23">
        <f>F16/D16</f>
        <v>0.98859673594643604</v>
      </c>
    </row>
    <row r="17" spans="2:10" x14ac:dyDescent="0.3">
      <c r="B17" s="7" t="s">
        <v>59</v>
      </c>
      <c r="C17" s="8">
        <v>248734112.43000001</v>
      </c>
      <c r="D17" s="8">
        <v>146521</v>
      </c>
      <c r="E17" s="8">
        <v>98292257.599999994</v>
      </c>
      <c r="F17" s="8">
        <v>145326</v>
      </c>
      <c r="G17" s="8">
        <v>38240000</v>
      </c>
      <c r="H17" s="8">
        <v>1195</v>
      </c>
      <c r="I17" s="8">
        <v>136532257.59999999</v>
      </c>
      <c r="J17" s="23">
        <f>F17/D17</f>
        <v>0.99184417250769519</v>
      </c>
    </row>
    <row r="18" spans="2:10" x14ac:dyDescent="0.3">
      <c r="B18" s="7" t="s">
        <v>60</v>
      </c>
      <c r="C18" s="8">
        <v>219246505.93000001</v>
      </c>
      <c r="D18" s="8">
        <v>180561</v>
      </c>
      <c r="E18" s="8">
        <v>104126150.59999999</v>
      </c>
      <c r="F18" s="8">
        <v>179433</v>
      </c>
      <c r="G18" s="8">
        <v>36096000</v>
      </c>
      <c r="H18" s="8">
        <v>1128</v>
      </c>
      <c r="I18" s="8">
        <v>140222150.59999999</v>
      </c>
      <c r="J18" s="23">
        <f>F18/D18</f>
        <v>0.99375280376160968</v>
      </c>
    </row>
    <row r="19" spans="2:10" x14ac:dyDescent="0.3">
      <c r="B19" s="7" t="s">
        <v>61</v>
      </c>
      <c r="C19" s="8">
        <v>199728530.44</v>
      </c>
      <c r="D19" s="8">
        <v>216068</v>
      </c>
      <c r="E19" s="8">
        <v>108224359.97</v>
      </c>
      <c r="F19" s="8">
        <v>215198</v>
      </c>
      <c r="G19" s="8">
        <v>27840000</v>
      </c>
      <c r="H19" s="8">
        <v>870</v>
      </c>
      <c r="I19" s="8">
        <v>136064359.97</v>
      </c>
      <c r="J19" s="23">
        <f t="shared" si="0"/>
        <v>0.99597348982727663</v>
      </c>
    </row>
    <row r="20" spans="2:10" x14ac:dyDescent="0.3">
      <c r="B20" s="7" t="s">
        <v>62</v>
      </c>
      <c r="C20" s="8">
        <v>128523018.39</v>
      </c>
      <c r="D20" s="8">
        <v>233594</v>
      </c>
      <c r="E20" s="8">
        <v>93264847.930000007</v>
      </c>
      <c r="F20" s="8">
        <v>233024</v>
      </c>
      <c r="G20" s="8">
        <v>18240000</v>
      </c>
      <c r="H20" s="8">
        <v>570</v>
      </c>
      <c r="I20" s="8">
        <v>111504847.93000001</v>
      </c>
      <c r="J20" s="23">
        <f t="shared" si="0"/>
        <v>0.99755986883224745</v>
      </c>
    </row>
    <row r="21" spans="2:10" x14ac:dyDescent="0.3">
      <c r="B21" s="7" t="s">
        <v>63</v>
      </c>
      <c r="C21" s="8">
        <v>135509811.28999999</v>
      </c>
      <c r="D21" s="8">
        <v>97877</v>
      </c>
      <c r="E21" s="8">
        <v>84977994.560000002</v>
      </c>
      <c r="F21" s="8">
        <v>97490</v>
      </c>
      <c r="G21" s="8">
        <v>12384000</v>
      </c>
      <c r="H21" s="8">
        <v>387</v>
      </c>
      <c r="I21" s="8">
        <v>97361994.560000002</v>
      </c>
      <c r="J21" s="23">
        <f t="shared" si="0"/>
        <v>0.99604605780724786</v>
      </c>
    </row>
    <row r="22" spans="2:10" x14ac:dyDescent="0.3">
      <c r="B22" s="7" t="s">
        <v>64</v>
      </c>
      <c r="C22" s="8">
        <v>116718163.88</v>
      </c>
      <c r="D22" s="8">
        <v>89933</v>
      </c>
      <c r="E22" s="8">
        <v>76206023.780000001</v>
      </c>
      <c r="F22" s="8">
        <v>89338</v>
      </c>
      <c r="G22" s="8">
        <v>19040000</v>
      </c>
      <c r="H22" s="9">
        <v>595</v>
      </c>
      <c r="I22" s="8">
        <v>95246023.780000001</v>
      </c>
      <c r="J22" s="23">
        <f t="shared" si="0"/>
        <v>0.99338396361735959</v>
      </c>
    </row>
    <row r="23" spans="2:10" x14ac:dyDescent="0.3">
      <c r="B23" s="7" t="s">
        <v>65</v>
      </c>
      <c r="C23" s="8">
        <v>132990861.33</v>
      </c>
      <c r="D23" s="8">
        <v>117277</v>
      </c>
      <c r="E23" s="8">
        <v>70475146.780000001</v>
      </c>
      <c r="F23" s="8">
        <v>116745</v>
      </c>
      <c r="G23" s="8">
        <v>17024000</v>
      </c>
      <c r="H23" s="9">
        <v>532</v>
      </c>
      <c r="I23" s="8">
        <v>87499146.780000001</v>
      </c>
      <c r="J23" s="23">
        <f t="shared" si="0"/>
        <v>0.99546373116638387</v>
      </c>
    </row>
    <row r="24" spans="2:10" x14ac:dyDescent="0.3">
      <c r="B24" s="7" t="s">
        <v>66</v>
      </c>
      <c r="C24" s="8">
        <v>79295318.899993956</v>
      </c>
      <c r="D24" s="8">
        <v>127429</v>
      </c>
      <c r="E24" s="8">
        <v>57927098.109999709</v>
      </c>
      <c r="F24" s="8">
        <v>127078</v>
      </c>
      <c r="G24" s="8">
        <v>11232000</v>
      </c>
      <c r="H24" s="9">
        <v>351</v>
      </c>
      <c r="I24" s="8">
        <v>69159098.109999716</v>
      </c>
      <c r="J24" s="23">
        <f t="shared" si="0"/>
        <v>0.99724552495899677</v>
      </c>
    </row>
    <row r="25" spans="2:10" x14ac:dyDescent="0.3">
      <c r="B25" s="7" t="s">
        <v>67</v>
      </c>
      <c r="C25" s="8">
        <v>101249833.05</v>
      </c>
      <c r="D25" s="8">
        <v>68431</v>
      </c>
      <c r="E25" s="8">
        <v>58371967.289999999</v>
      </c>
      <c r="F25" s="8">
        <v>67886</v>
      </c>
      <c r="G25" s="8">
        <v>17440000</v>
      </c>
      <c r="H25" s="9">
        <v>545</v>
      </c>
      <c r="I25" s="8">
        <v>75811967.289999992</v>
      </c>
      <c r="J25" s="23">
        <f t="shared" si="0"/>
        <v>0.99203577326065673</v>
      </c>
    </row>
    <row r="26" spans="2:10" x14ac:dyDescent="0.3">
      <c r="B26" s="7" t="s">
        <v>68</v>
      </c>
      <c r="C26" s="8">
        <v>77569580.489999995</v>
      </c>
      <c r="D26" s="8">
        <v>19275</v>
      </c>
      <c r="E26" s="8">
        <v>75670930.450000003</v>
      </c>
      <c r="F26" s="8">
        <v>19237</v>
      </c>
      <c r="G26" s="8">
        <v>1216000</v>
      </c>
      <c r="H26" s="9">
        <v>38</v>
      </c>
      <c r="I26" s="8">
        <v>76886930.450000003</v>
      </c>
      <c r="J26" s="23">
        <f t="shared" si="0"/>
        <v>0.99802853437094685</v>
      </c>
    </row>
    <row r="27" spans="2:10" x14ac:dyDescent="0.3">
      <c r="B27" s="7" t="s">
        <v>69</v>
      </c>
      <c r="C27" s="8">
        <v>100507513.26000001</v>
      </c>
      <c r="D27" s="8">
        <v>46800</v>
      </c>
      <c r="E27" s="8">
        <v>49584383.259999998</v>
      </c>
      <c r="F27" s="8">
        <v>46104</v>
      </c>
      <c r="G27" s="8">
        <v>22272000</v>
      </c>
      <c r="H27" s="9">
        <v>696</v>
      </c>
      <c r="I27" s="8">
        <v>71856383.25999999</v>
      </c>
      <c r="J27" s="23">
        <f t="shared" si="0"/>
        <v>0.98512820512820509</v>
      </c>
    </row>
    <row r="28" spans="2:10" x14ac:dyDescent="0.3">
      <c r="B28" s="7" t="s">
        <v>70</v>
      </c>
      <c r="C28" s="8">
        <v>96057938.099999994</v>
      </c>
      <c r="D28" s="9">
        <v>74059</v>
      </c>
      <c r="E28" s="8">
        <v>44101606.5</v>
      </c>
      <c r="F28" s="9">
        <v>73405</v>
      </c>
      <c r="G28" s="8">
        <v>20928000</v>
      </c>
      <c r="H28" s="9">
        <v>654</v>
      </c>
      <c r="I28" s="8">
        <v>65029606.5</v>
      </c>
      <c r="J28" s="23">
        <f t="shared" si="0"/>
        <v>0.99116920293279687</v>
      </c>
    </row>
    <row r="29" spans="2:10" x14ac:dyDescent="0.3">
      <c r="B29" s="7" t="s">
        <v>71</v>
      </c>
      <c r="C29" s="8">
        <v>85651083.319999993</v>
      </c>
      <c r="D29" s="8">
        <v>116160</v>
      </c>
      <c r="E29" s="8">
        <v>50298456.020000003</v>
      </c>
      <c r="F29" s="8">
        <v>115796</v>
      </c>
      <c r="G29" s="8">
        <v>11648000</v>
      </c>
      <c r="H29" s="9">
        <v>364</v>
      </c>
      <c r="I29" s="8">
        <v>61946456.020000003</v>
      </c>
      <c r="J29" s="23">
        <f t="shared" si="0"/>
        <v>0.99686639118457299</v>
      </c>
    </row>
    <row r="30" spans="2:10" x14ac:dyDescent="0.3">
      <c r="B30" s="7" t="s">
        <v>72</v>
      </c>
      <c r="C30" s="8">
        <v>81935214.030000001</v>
      </c>
      <c r="D30" s="8">
        <v>68569</v>
      </c>
      <c r="E30" s="8">
        <v>51296323.060000002</v>
      </c>
      <c r="F30" s="8">
        <v>68187</v>
      </c>
      <c r="G30" s="8">
        <v>12224000</v>
      </c>
      <c r="H30" s="9">
        <v>382</v>
      </c>
      <c r="I30" s="8">
        <v>63520323.060000002</v>
      </c>
      <c r="J30" s="23">
        <f t="shared" si="0"/>
        <v>0.99442896935933145</v>
      </c>
    </row>
    <row r="31" spans="2:10" x14ac:dyDescent="0.3">
      <c r="B31" s="7" t="s">
        <v>73</v>
      </c>
      <c r="C31" s="8">
        <v>79388327.439999998</v>
      </c>
      <c r="D31" s="8">
        <v>61521</v>
      </c>
      <c r="E31" s="8">
        <v>47493597.439999998</v>
      </c>
      <c r="F31" s="8">
        <v>61046</v>
      </c>
      <c r="G31" s="8">
        <v>15200000</v>
      </c>
      <c r="H31" s="9">
        <v>475</v>
      </c>
      <c r="I31" s="8">
        <v>62693597.439999998</v>
      </c>
      <c r="J31" s="23">
        <f t="shared" si="0"/>
        <v>0.99227905918304316</v>
      </c>
    </row>
    <row r="32" spans="2:10" x14ac:dyDescent="0.3">
      <c r="B32" s="7" t="s">
        <v>74</v>
      </c>
      <c r="C32" s="8">
        <v>72619024.159999996</v>
      </c>
      <c r="D32" s="8">
        <v>68713</v>
      </c>
      <c r="E32" s="8">
        <v>40891271.189999998</v>
      </c>
      <c r="F32" s="8">
        <v>68259</v>
      </c>
      <c r="G32" s="8">
        <v>14528000</v>
      </c>
      <c r="H32" s="9">
        <v>454</v>
      </c>
      <c r="I32" s="8">
        <v>55419271.189999998</v>
      </c>
      <c r="J32" s="23">
        <f t="shared" si="0"/>
        <v>0.99339280776563388</v>
      </c>
    </row>
    <row r="33" spans="2:10" x14ac:dyDescent="0.3">
      <c r="B33" s="7" t="s">
        <v>75</v>
      </c>
      <c r="C33" s="8">
        <v>93158424.780000001</v>
      </c>
      <c r="D33" s="8">
        <v>92826</v>
      </c>
      <c r="E33" s="8">
        <v>47025773.630000003</v>
      </c>
      <c r="F33" s="8">
        <v>92541</v>
      </c>
      <c r="G33" s="8">
        <v>9120000</v>
      </c>
      <c r="H33" s="9">
        <v>285</v>
      </c>
      <c r="I33" s="8">
        <v>56145773.630000003</v>
      </c>
      <c r="J33" s="23">
        <f t="shared" si="0"/>
        <v>0.99692973951263653</v>
      </c>
    </row>
    <row r="34" spans="2:10" x14ac:dyDescent="0.3">
      <c r="B34" s="7" t="s">
        <v>76</v>
      </c>
      <c r="C34" s="8">
        <v>74376982.730000004</v>
      </c>
      <c r="D34" s="8">
        <v>55274</v>
      </c>
      <c r="E34" s="8">
        <v>42056608.469999999</v>
      </c>
      <c r="F34" s="8">
        <v>54920</v>
      </c>
      <c r="G34" s="8">
        <v>11328000</v>
      </c>
      <c r="H34" s="9">
        <v>354</v>
      </c>
      <c r="I34" s="8">
        <v>53384608.469999999</v>
      </c>
      <c r="J34" s="23">
        <f t="shared" si="0"/>
        <v>0.99359554220790969</v>
      </c>
    </row>
    <row r="35" spans="2:10" x14ac:dyDescent="0.3">
      <c r="B35" s="12" t="s">
        <v>239</v>
      </c>
      <c r="C35" s="10">
        <f>+SUM(C11:C34)</f>
        <v>4311534400.6399937</v>
      </c>
      <c r="D35" s="10">
        <f t="shared" ref="D35:I35" si="1">+SUM(D11:D34)</f>
        <v>3451059</v>
      </c>
      <c r="E35" s="10">
        <f t="shared" si="1"/>
        <v>2422018981.0399995</v>
      </c>
      <c r="F35" s="10">
        <f t="shared" si="1"/>
        <v>3428159</v>
      </c>
      <c r="G35" s="10">
        <f t="shared" si="1"/>
        <v>732800000</v>
      </c>
      <c r="H35" s="10">
        <f t="shared" si="1"/>
        <v>22900</v>
      </c>
      <c r="I35" s="10">
        <f t="shared" si="1"/>
        <v>3154818981.0399995</v>
      </c>
      <c r="J35" s="24">
        <f>F35/D35</f>
        <v>0.99336435569487513</v>
      </c>
    </row>
    <row r="36" spans="2:10" x14ac:dyDescent="0.3">
      <c r="B36" s="14" t="s">
        <v>195</v>
      </c>
      <c r="C36" s="4"/>
      <c r="D36" s="5"/>
      <c r="E36" s="4"/>
      <c r="F36" s="5"/>
      <c r="G36" s="4"/>
      <c r="H36" s="5"/>
      <c r="I36" s="4"/>
      <c r="J36" s="6"/>
    </row>
    <row r="37" spans="2:10" x14ac:dyDescent="0.3">
      <c r="B37" s="89" t="s">
        <v>267</v>
      </c>
      <c r="C37" s="89"/>
      <c r="D37" s="89"/>
      <c r="E37" s="89"/>
      <c r="F37" s="89"/>
      <c r="G37" s="89"/>
      <c r="H37" s="89"/>
      <c r="I37" s="89"/>
      <c r="J37" s="89"/>
    </row>
    <row r="38" spans="2:10" x14ac:dyDescent="0.3">
      <c r="B38" s="89"/>
      <c r="C38" s="89"/>
      <c r="D38" s="89"/>
      <c r="E38" s="89"/>
      <c r="F38" s="89"/>
      <c r="G38" s="89"/>
      <c r="H38" s="89"/>
      <c r="I38" s="89"/>
      <c r="J38" s="89"/>
    </row>
  </sheetData>
  <mergeCells count="14">
    <mergeCell ref="B37:J38"/>
    <mergeCell ref="B2:J2"/>
    <mergeCell ref="B3:J3"/>
    <mergeCell ref="B4:J4"/>
    <mergeCell ref="B5:J5"/>
    <mergeCell ref="G9:H9"/>
    <mergeCell ref="I9:I10"/>
    <mergeCell ref="J9:J10"/>
    <mergeCell ref="B6:C6"/>
    <mergeCell ref="B8:B10"/>
    <mergeCell ref="C8:C10"/>
    <mergeCell ref="D8:D10"/>
    <mergeCell ref="E9:F9"/>
    <mergeCell ref="E8:J8"/>
  </mergeCells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8"/>
  <sheetViews>
    <sheetView showGridLines="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6" sqref="B6:C6"/>
    </sheetView>
  </sheetViews>
  <sheetFormatPr baseColWidth="10" defaultRowHeight="14.4" x14ac:dyDescent="0.3"/>
  <cols>
    <col min="1" max="1" width="16.44140625" customWidth="1"/>
    <col min="2" max="2" width="33.5546875" customWidth="1"/>
    <col min="3" max="3" width="16.6640625" customWidth="1"/>
    <col min="5" max="5" width="15.33203125" bestFit="1" customWidth="1"/>
    <col min="6" max="6" width="12.5546875" customWidth="1"/>
    <col min="7" max="7" width="15.33203125" bestFit="1" customWidth="1"/>
    <col min="9" max="9" width="15.88671875" customWidth="1"/>
    <col min="10" max="10" width="16" customWidth="1"/>
  </cols>
  <sheetData>
    <row r="2" spans="2:10" ht="15.6" customHeight="1" x14ac:dyDescent="0.3">
      <c r="B2" s="81" t="s">
        <v>41</v>
      </c>
      <c r="C2" s="81"/>
      <c r="D2" s="81"/>
      <c r="E2" s="81"/>
      <c r="F2" s="81"/>
      <c r="G2" s="81"/>
      <c r="H2" s="81"/>
      <c r="I2" s="81"/>
      <c r="J2" s="81"/>
    </row>
    <row r="3" spans="2:10" ht="14.4" customHeight="1" x14ac:dyDescent="0.3">
      <c r="B3" s="82" t="s">
        <v>9</v>
      </c>
      <c r="C3" s="82"/>
      <c r="D3" s="82"/>
      <c r="E3" s="82"/>
      <c r="F3" s="82"/>
      <c r="G3" s="82"/>
      <c r="H3" s="82"/>
      <c r="I3" s="82"/>
      <c r="J3" s="82"/>
    </row>
    <row r="4" spans="2:10" x14ac:dyDescent="0.3">
      <c r="B4" s="82" t="s">
        <v>237</v>
      </c>
      <c r="C4" s="82"/>
      <c r="D4" s="82"/>
      <c r="E4" s="82"/>
      <c r="F4" s="82"/>
      <c r="G4" s="82"/>
      <c r="H4" s="82"/>
      <c r="I4" s="82"/>
      <c r="J4" s="82"/>
    </row>
    <row r="5" spans="2:10" x14ac:dyDescent="0.3">
      <c r="B5" s="83" t="s">
        <v>225</v>
      </c>
      <c r="C5" s="83"/>
      <c r="D5" s="83"/>
      <c r="E5" s="83"/>
      <c r="F5" s="83"/>
      <c r="G5" s="83"/>
      <c r="H5" s="83"/>
      <c r="I5" s="83"/>
      <c r="J5" s="83"/>
    </row>
    <row r="6" spans="2:10" x14ac:dyDescent="0.3">
      <c r="B6" s="84" t="s">
        <v>48</v>
      </c>
      <c r="C6" s="84"/>
      <c r="D6" s="11"/>
      <c r="E6" s="11"/>
      <c r="F6" s="11"/>
      <c r="G6" s="11"/>
      <c r="H6" s="11"/>
      <c r="I6" s="11"/>
      <c r="J6" s="11"/>
    </row>
    <row r="7" spans="2:10" x14ac:dyDescent="0.3">
      <c r="B7" s="35"/>
      <c r="C7" s="35"/>
      <c r="D7" s="11"/>
      <c r="E7" s="11"/>
      <c r="F7" s="11"/>
      <c r="G7" s="11"/>
      <c r="H7" s="11"/>
      <c r="I7" s="11"/>
      <c r="J7" s="11"/>
    </row>
    <row r="8" spans="2:10" ht="14.4" customHeight="1" x14ac:dyDescent="0.3">
      <c r="B8" s="78" t="s">
        <v>89</v>
      </c>
      <c r="C8" s="78" t="s">
        <v>222</v>
      </c>
      <c r="D8" s="78" t="s">
        <v>224</v>
      </c>
      <c r="E8" s="85" t="s">
        <v>77</v>
      </c>
      <c r="F8" s="86"/>
      <c r="G8" s="86"/>
      <c r="H8" s="86"/>
      <c r="I8" s="86"/>
      <c r="J8" s="87"/>
    </row>
    <row r="9" spans="2:10" ht="30" customHeight="1" x14ac:dyDescent="0.3">
      <c r="B9" s="79"/>
      <c r="C9" s="79"/>
      <c r="D9" s="79"/>
      <c r="E9" s="80" t="s">
        <v>233</v>
      </c>
      <c r="F9" s="80"/>
      <c r="G9" s="80" t="s">
        <v>234</v>
      </c>
      <c r="H9" s="80"/>
      <c r="I9" s="79" t="s">
        <v>223</v>
      </c>
      <c r="J9" s="79" t="s">
        <v>226</v>
      </c>
    </row>
    <row r="10" spans="2:10" ht="48.75" customHeight="1" x14ac:dyDescent="0.3">
      <c r="B10" s="80"/>
      <c r="C10" s="80"/>
      <c r="D10" s="80"/>
      <c r="E10" s="37" t="s">
        <v>4</v>
      </c>
      <c r="F10" s="37" t="s">
        <v>5</v>
      </c>
      <c r="G10" s="37" t="s">
        <v>6</v>
      </c>
      <c r="H10" s="37" t="s">
        <v>5</v>
      </c>
      <c r="I10" s="80"/>
      <c r="J10" s="80"/>
    </row>
    <row r="11" spans="2:10" x14ac:dyDescent="0.3">
      <c r="B11" s="7" t="s">
        <v>78</v>
      </c>
      <c r="C11" s="8">
        <v>57865444.049999997</v>
      </c>
      <c r="D11" s="8">
        <v>72411</v>
      </c>
      <c r="E11" s="8">
        <v>5781565.8600000003</v>
      </c>
      <c r="F11" s="8">
        <v>63431</v>
      </c>
      <c r="G11" s="8">
        <v>7851000</v>
      </c>
      <c r="H11" s="8">
        <v>7851</v>
      </c>
      <c r="I11" s="8">
        <v>13632565.859999999</v>
      </c>
      <c r="J11" s="23">
        <f>F11/D11</f>
        <v>0.87598569278148353</v>
      </c>
    </row>
    <row r="12" spans="2:10" x14ac:dyDescent="0.3">
      <c r="B12" s="7" t="s">
        <v>79</v>
      </c>
      <c r="C12" s="8">
        <v>63783445.920000002</v>
      </c>
      <c r="D12" s="8">
        <v>78318</v>
      </c>
      <c r="E12" s="8">
        <v>5980707.0300000003</v>
      </c>
      <c r="F12" s="8">
        <v>71443</v>
      </c>
      <c r="G12" s="8">
        <v>6875000</v>
      </c>
      <c r="H12" s="8">
        <v>6875</v>
      </c>
      <c r="I12" s="8">
        <v>12855707.030000001</v>
      </c>
      <c r="J12" s="23">
        <f t="shared" ref="J12:J44" si="0">F12/D12</f>
        <v>0.91221685947036446</v>
      </c>
    </row>
    <row r="13" spans="2:10" x14ac:dyDescent="0.3">
      <c r="B13" s="7" t="s">
        <v>80</v>
      </c>
      <c r="C13" s="8">
        <v>41667647.479999997</v>
      </c>
      <c r="D13" s="8">
        <v>46971</v>
      </c>
      <c r="E13" s="8">
        <v>5080114.34</v>
      </c>
      <c r="F13" s="8">
        <v>42577</v>
      </c>
      <c r="G13" s="8">
        <v>4394000</v>
      </c>
      <c r="H13" s="8">
        <v>4394</v>
      </c>
      <c r="I13" s="8">
        <v>9474114.3399999999</v>
      </c>
      <c r="J13" s="23">
        <f t="shared" si="0"/>
        <v>0.90645291775776538</v>
      </c>
    </row>
    <row r="14" spans="2:10" x14ac:dyDescent="0.3">
      <c r="B14" s="7" t="s">
        <v>81</v>
      </c>
      <c r="C14" s="8">
        <v>32150343.41</v>
      </c>
      <c r="D14" s="8">
        <v>46065</v>
      </c>
      <c r="E14" s="8">
        <v>5015581.53</v>
      </c>
      <c r="F14" s="8">
        <v>41804</v>
      </c>
      <c r="G14" s="8">
        <v>4261000</v>
      </c>
      <c r="H14" s="8">
        <v>4261</v>
      </c>
      <c r="I14" s="8">
        <v>9276581.5300000012</v>
      </c>
      <c r="J14" s="23">
        <f t="shared" si="0"/>
        <v>0.907500271355693</v>
      </c>
    </row>
    <row r="15" spans="2:10" x14ac:dyDescent="0.3">
      <c r="B15" s="7" t="s">
        <v>82</v>
      </c>
      <c r="C15" s="8">
        <v>29551944.289999999</v>
      </c>
      <c r="D15" s="8">
        <v>84898</v>
      </c>
      <c r="E15" s="8">
        <v>6262127.0800000001</v>
      </c>
      <c r="F15" s="8">
        <v>81302</v>
      </c>
      <c r="G15" s="8">
        <v>3596000</v>
      </c>
      <c r="H15" s="8">
        <v>3596</v>
      </c>
      <c r="I15" s="8">
        <v>9858127.0800000001</v>
      </c>
      <c r="J15" s="23">
        <f t="shared" si="0"/>
        <v>0.95764328959457234</v>
      </c>
    </row>
    <row r="16" spans="2:10" x14ac:dyDescent="0.3">
      <c r="B16" s="7" t="s">
        <v>83</v>
      </c>
      <c r="C16" s="8">
        <v>42452980.310000002</v>
      </c>
      <c r="D16" s="8">
        <v>91879</v>
      </c>
      <c r="E16" s="8">
        <v>3715835.86</v>
      </c>
      <c r="F16" s="8">
        <v>88296</v>
      </c>
      <c r="G16" s="8">
        <v>3583000</v>
      </c>
      <c r="H16" s="8">
        <v>3583</v>
      </c>
      <c r="I16" s="8">
        <v>7298835.8599999994</v>
      </c>
      <c r="J16" s="23">
        <f t="shared" si="0"/>
        <v>0.9610030583702478</v>
      </c>
    </row>
    <row r="17" spans="2:10" x14ac:dyDescent="0.3">
      <c r="B17" s="7" t="s">
        <v>84</v>
      </c>
      <c r="C17" s="8">
        <v>30849584.43</v>
      </c>
      <c r="D17" s="8">
        <v>45603</v>
      </c>
      <c r="E17" s="8">
        <v>2114879.46</v>
      </c>
      <c r="F17" s="8">
        <v>42685</v>
      </c>
      <c r="G17" s="8">
        <v>2918000</v>
      </c>
      <c r="H17" s="8">
        <v>2918</v>
      </c>
      <c r="I17" s="8">
        <v>5032879.46</v>
      </c>
      <c r="J17" s="23">
        <f t="shared" si="0"/>
        <v>0.93601298160208757</v>
      </c>
    </row>
    <row r="18" spans="2:10" x14ac:dyDescent="0.3">
      <c r="B18" s="7" t="s">
        <v>85</v>
      </c>
      <c r="C18" s="8">
        <v>28558584.809999999</v>
      </c>
      <c r="D18" s="8">
        <v>31338</v>
      </c>
      <c r="E18" s="8">
        <v>2220835.19</v>
      </c>
      <c r="F18" s="8">
        <v>28570</v>
      </c>
      <c r="G18" s="8">
        <v>2768000</v>
      </c>
      <c r="H18" s="8">
        <v>2768</v>
      </c>
      <c r="I18" s="8">
        <v>4988835.1899999995</v>
      </c>
      <c r="J18" s="23">
        <f t="shared" si="0"/>
        <v>0.91167272959346479</v>
      </c>
    </row>
    <row r="19" spans="2:10" x14ac:dyDescent="0.3">
      <c r="B19" s="7" t="s">
        <v>86</v>
      </c>
      <c r="C19" s="8">
        <v>29600269.210000001</v>
      </c>
      <c r="D19" s="8">
        <v>24648</v>
      </c>
      <c r="E19" s="8">
        <v>3108207.55</v>
      </c>
      <c r="F19" s="8">
        <v>21827</v>
      </c>
      <c r="G19" s="8">
        <v>2821000</v>
      </c>
      <c r="H19" s="8">
        <v>2821</v>
      </c>
      <c r="I19" s="8">
        <v>5929207.5499999998</v>
      </c>
      <c r="J19" s="23">
        <f t="shared" si="0"/>
        <v>0.88554852320675104</v>
      </c>
    </row>
    <row r="20" spans="2:10" x14ac:dyDescent="0.3">
      <c r="B20" s="7" t="s">
        <v>87</v>
      </c>
      <c r="C20" s="8">
        <v>18725333.359999999</v>
      </c>
      <c r="D20" s="8">
        <v>33493</v>
      </c>
      <c r="E20" s="8">
        <v>2800118.8</v>
      </c>
      <c r="F20" s="8">
        <v>30652</v>
      </c>
      <c r="G20" s="8">
        <v>2841000</v>
      </c>
      <c r="H20" s="8">
        <v>2841</v>
      </c>
      <c r="I20" s="8">
        <v>5641118.7999999998</v>
      </c>
      <c r="J20" s="23">
        <f t="shared" si="0"/>
        <v>0.91517630549667095</v>
      </c>
    </row>
    <row r="21" spans="2:10" x14ac:dyDescent="0.3">
      <c r="B21" s="7" t="s">
        <v>88</v>
      </c>
      <c r="C21" s="8">
        <v>9252880.6699999999</v>
      </c>
      <c r="D21" s="8">
        <v>14958</v>
      </c>
      <c r="E21" s="8">
        <v>869391.98</v>
      </c>
      <c r="F21" s="8">
        <v>14128</v>
      </c>
      <c r="G21" s="8">
        <v>830000</v>
      </c>
      <c r="H21" s="8">
        <v>830</v>
      </c>
      <c r="I21" s="8">
        <v>1699391.98</v>
      </c>
      <c r="J21" s="23">
        <f t="shared" si="0"/>
        <v>0.94451129830191205</v>
      </c>
    </row>
    <row r="22" spans="2:10" x14ac:dyDescent="0.3">
      <c r="B22" s="7" t="s">
        <v>90</v>
      </c>
      <c r="C22" s="8">
        <v>23191718.550000023</v>
      </c>
      <c r="D22" s="8">
        <v>14513</v>
      </c>
      <c r="E22" s="8">
        <v>2313852.8199999994</v>
      </c>
      <c r="F22" s="8">
        <v>5602</v>
      </c>
      <c r="G22" s="8">
        <v>8911000</v>
      </c>
      <c r="H22" s="8">
        <v>8911</v>
      </c>
      <c r="I22" s="8">
        <v>11224852.82</v>
      </c>
      <c r="J22" s="23">
        <f t="shared" si="0"/>
        <v>0.38599875973265346</v>
      </c>
    </row>
    <row r="23" spans="2:10" x14ac:dyDescent="0.3">
      <c r="B23" s="7" t="s">
        <v>91</v>
      </c>
      <c r="C23" s="8">
        <v>39453959.940000251</v>
      </c>
      <c r="D23" s="8">
        <v>70987</v>
      </c>
      <c r="E23" s="8">
        <v>4717191.8999998402</v>
      </c>
      <c r="F23" s="8">
        <v>65387</v>
      </c>
      <c r="G23" s="8">
        <v>5600000</v>
      </c>
      <c r="H23" s="8">
        <v>5600</v>
      </c>
      <c r="I23" s="8">
        <v>10317191.89999984</v>
      </c>
      <c r="J23" s="23">
        <f t="shared" si="0"/>
        <v>0.92111231633961144</v>
      </c>
    </row>
    <row r="24" spans="2:10" x14ac:dyDescent="0.3">
      <c r="B24" s="7" t="s">
        <v>92</v>
      </c>
      <c r="C24" s="8">
        <v>28174931.460000042</v>
      </c>
      <c r="D24" s="8">
        <v>51317</v>
      </c>
      <c r="E24" s="8">
        <v>4272214.2999999542</v>
      </c>
      <c r="F24" s="8">
        <v>46798</v>
      </c>
      <c r="G24" s="8">
        <v>4519000</v>
      </c>
      <c r="H24" s="8">
        <v>4519</v>
      </c>
      <c r="I24" s="8">
        <v>8791214.2999999542</v>
      </c>
      <c r="J24" s="23">
        <f t="shared" si="0"/>
        <v>0.91193951322173938</v>
      </c>
    </row>
    <row r="25" spans="2:10" x14ac:dyDescent="0.3">
      <c r="B25" s="7" t="s">
        <v>93</v>
      </c>
      <c r="C25" s="8">
        <v>58760438.43999885</v>
      </c>
      <c r="D25" s="8">
        <v>103950</v>
      </c>
      <c r="E25" s="8">
        <v>4590392.8799994364</v>
      </c>
      <c r="F25" s="8">
        <v>98103</v>
      </c>
      <c r="G25" s="8">
        <v>5847000</v>
      </c>
      <c r="H25" s="8">
        <v>5847</v>
      </c>
      <c r="I25" s="8">
        <v>10437392.879999436</v>
      </c>
      <c r="J25" s="23">
        <f t="shared" si="0"/>
        <v>0.94375180375180379</v>
      </c>
    </row>
    <row r="26" spans="2:10" x14ac:dyDescent="0.3">
      <c r="B26" s="7" t="s">
        <v>33</v>
      </c>
      <c r="C26" s="8">
        <v>47439339.820001446</v>
      </c>
      <c r="D26" s="8">
        <v>95181</v>
      </c>
      <c r="E26" s="8">
        <v>6102177.8399989987</v>
      </c>
      <c r="F26" s="8">
        <v>89165</v>
      </c>
      <c r="G26" s="8">
        <v>6016000</v>
      </c>
      <c r="H26" s="8">
        <v>6016</v>
      </c>
      <c r="I26" s="8">
        <v>12118177.839998998</v>
      </c>
      <c r="J26" s="23">
        <f t="shared" si="0"/>
        <v>0.93679410806778662</v>
      </c>
    </row>
    <row r="27" spans="2:10" x14ac:dyDescent="0.3">
      <c r="B27" s="7" t="s">
        <v>94</v>
      </c>
      <c r="C27" s="8">
        <v>23426398.409996111</v>
      </c>
      <c r="D27" s="8">
        <v>52844</v>
      </c>
      <c r="E27" s="8">
        <v>3450700.490000118</v>
      </c>
      <c r="F27" s="8">
        <v>49424</v>
      </c>
      <c r="G27" s="8">
        <v>3420000</v>
      </c>
      <c r="H27" s="8">
        <v>3420</v>
      </c>
      <c r="I27" s="8">
        <v>6870700.4900001176</v>
      </c>
      <c r="J27" s="23">
        <f t="shared" si="0"/>
        <v>0.93528120505639245</v>
      </c>
    </row>
    <row r="28" spans="2:10" x14ac:dyDescent="0.3">
      <c r="B28" s="7" t="s">
        <v>95</v>
      </c>
      <c r="C28" s="8">
        <v>45608030.630001172</v>
      </c>
      <c r="D28" s="9">
        <v>74715</v>
      </c>
      <c r="E28" s="8">
        <v>4541829.0799996946</v>
      </c>
      <c r="F28" s="9">
        <v>70304</v>
      </c>
      <c r="G28" s="8">
        <v>4411000</v>
      </c>
      <c r="H28" s="8">
        <v>4411</v>
      </c>
      <c r="I28" s="8">
        <v>8952829.0799996946</v>
      </c>
      <c r="J28" s="23">
        <f t="shared" si="0"/>
        <v>0.94096232349595132</v>
      </c>
    </row>
    <row r="29" spans="2:10" x14ac:dyDescent="0.3">
      <c r="B29" s="7" t="s">
        <v>96</v>
      </c>
      <c r="C29" s="8">
        <v>33237509.089998927</v>
      </c>
      <c r="D29" s="8">
        <v>61442</v>
      </c>
      <c r="E29" s="8">
        <v>2238666.3800000865</v>
      </c>
      <c r="F29" s="8">
        <v>58229</v>
      </c>
      <c r="G29" s="8">
        <v>3213000</v>
      </c>
      <c r="H29" s="8">
        <v>3213</v>
      </c>
      <c r="I29" s="8">
        <v>5451666.3800000865</v>
      </c>
      <c r="J29" s="23">
        <f t="shared" si="0"/>
        <v>0.94770678037824285</v>
      </c>
    </row>
    <row r="30" spans="2:10" x14ac:dyDescent="0.3">
      <c r="B30" s="7" t="s">
        <v>97</v>
      </c>
      <c r="C30" s="8">
        <v>21151753.599999938</v>
      </c>
      <c r="D30" s="8">
        <v>81172</v>
      </c>
      <c r="E30" s="8">
        <v>3025645.620000022</v>
      </c>
      <c r="F30" s="8">
        <v>78936</v>
      </c>
      <c r="G30" s="8">
        <v>2236000</v>
      </c>
      <c r="H30" s="8">
        <v>2236</v>
      </c>
      <c r="I30" s="8">
        <v>5261645.6200000215</v>
      </c>
      <c r="J30" s="23">
        <f t="shared" si="0"/>
        <v>0.97245355541319667</v>
      </c>
    </row>
    <row r="31" spans="2:10" x14ac:dyDescent="0.3">
      <c r="B31" s="7" t="s">
        <v>98</v>
      </c>
      <c r="C31" s="8">
        <v>47716090.280000269</v>
      </c>
      <c r="D31" s="8">
        <v>24893</v>
      </c>
      <c r="E31" s="8">
        <v>1493207.290000024</v>
      </c>
      <c r="F31" s="8">
        <v>21767</v>
      </c>
      <c r="G31" s="8">
        <v>3126000</v>
      </c>
      <c r="H31" s="8">
        <v>3126</v>
      </c>
      <c r="I31" s="8">
        <v>4619207.2900000243</v>
      </c>
      <c r="J31" s="23">
        <f t="shared" si="0"/>
        <v>0.87442252842164458</v>
      </c>
    </row>
    <row r="32" spans="2:10" x14ac:dyDescent="0.3">
      <c r="B32" s="7" t="s">
        <v>99</v>
      </c>
      <c r="C32" s="8">
        <v>29631730.440000053</v>
      </c>
      <c r="D32" s="8">
        <v>39938</v>
      </c>
      <c r="E32" s="8">
        <v>3055713.4299999932</v>
      </c>
      <c r="F32" s="8">
        <v>36373</v>
      </c>
      <c r="G32" s="8">
        <v>3565000</v>
      </c>
      <c r="H32" s="8">
        <v>3565</v>
      </c>
      <c r="I32" s="8">
        <v>6620713.4299999932</v>
      </c>
      <c r="J32" s="23">
        <f t="shared" si="0"/>
        <v>0.91073664179478186</v>
      </c>
    </row>
    <row r="33" spans="2:10" x14ac:dyDescent="0.3">
      <c r="B33" s="7" t="s">
        <v>100</v>
      </c>
      <c r="C33" s="8">
        <v>20790221.780000009</v>
      </c>
      <c r="D33" s="8">
        <v>5008</v>
      </c>
      <c r="E33" s="8">
        <v>190332.88000000003</v>
      </c>
      <c r="F33" s="8">
        <v>526</v>
      </c>
      <c r="G33" s="8">
        <v>4482000</v>
      </c>
      <c r="H33" s="8">
        <v>4482</v>
      </c>
      <c r="I33" s="8">
        <v>4672332.88</v>
      </c>
      <c r="J33" s="23">
        <f t="shared" si="0"/>
        <v>0.10503194888178914</v>
      </c>
    </row>
    <row r="34" spans="2:10" x14ac:dyDescent="0.3">
      <c r="B34" s="7" t="s">
        <v>101</v>
      </c>
      <c r="C34" s="8">
        <v>15627402.940000786</v>
      </c>
      <c r="D34" s="8">
        <v>61799</v>
      </c>
      <c r="E34" s="8">
        <v>1875006.0299999909</v>
      </c>
      <c r="F34" s="8">
        <v>59154</v>
      </c>
      <c r="G34" s="8">
        <v>2645000</v>
      </c>
      <c r="H34" s="8">
        <v>2645</v>
      </c>
      <c r="I34" s="8">
        <v>4520006.0299999909</v>
      </c>
      <c r="J34" s="23">
        <f t="shared" si="0"/>
        <v>0.95719995469182351</v>
      </c>
    </row>
    <row r="35" spans="2:10" x14ac:dyDescent="0.3">
      <c r="B35" s="7" t="s">
        <v>102</v>
      </c>
      <c r="C35" s="8">
        <v>21953492.509999495</v>
      </c>
      <c r="D35" s="8">
        <v>30455</v>
      </c>
      <c r="E35" s="8">
        <v>2443199.8299999884</v>
      </c>
      <c r="F35" s="8">
        <v>27865</v>
      </c>
      <c r="G35" s="8">
        <v>2590000</v>
      </c>
      <c r="H35" s="8">
        <v>2590</v>
      </c>
      <c r="I35" s="8">
        <v>5033199.8299999889</v>
      </c>
      <c r="J35" s="23">
        <f t="shared" si="0"/>
        <v>0.91495649318666883</v>
      </c>
    </row>
    <row r="36" spans="2:10" x14ac:dyDescent="0.3">
      <c r="B36" s="7" t="s">
        <v>103</v>
      </c>
      <c r="C36" s="8">
        <v>24327452.950000074</v>
      </c>
      <c r="D36" s="8">
        <v>13416</v>
      </c>
      <c r="E36" s="8">
        <v>1695208.9699999988</v>
      </c>
      <c r="F36" s="8">
        <v>11007</v>
      </c>
      <c r="G36" s="8">
        <v>2409000</v>
      </c>
      <c r="H36" s="8">
        <v>2409</v>
      </c>
      <c r="I36" s="8">
        <v>4104208.9699999988</v>
      </c>
      <c r="J36" s="23">
        <f t="shared" si="0"/>
        <v>0.820438282647585</v>
      </c>
    </row>
    <row r="37" spans="2:10" x14ac:dyDescent="0.3">
      <c r="B37" s="7" t="s">
        <v>104</v>
      </c>
      <c r="C37" s="8">
        <v>17901208.459999893</v>
      </c>
      <c r="D37" s="8">
        <v>14103</v>
      </c>
      <c r="E37" s="8">
        <v>1779367.2899999882</v>
      </c>
      <c r="F37" s="8">
        <v>9570</v>
      </c>
      <c r="G37" s="8">
        <v>4533000</v>
      </c>
      <c r="H37" s="8">
        <v>4533</v>
      </c>
      <c r="I37" s="8">
        <v>6312367.2899999879</v>
      </c>
      <c r="J37" s="23">
        <f t="shared" si="0"/>
        <v>0.67857902573920448</v>
      </c>
    </row>
    <row r="38" spans="2:10" x14ac:dyDescent="0.3">
      <c r="B38" s="7" t="s">
        <v>105</v>
      </c>
      <c r="C38" s="8">
        <v>21995793.880000673</v>
      </c>
      <c r="D38" s="8">
        <v>93215</v>
      </c>
      <c r="E38" s="8">
        <v>3326398.8799997587</v>
      </c>
      <c r="F38" s="8">
        <v>90846</v>
      </c>
      <c r="G38" s="8">
        <v>2369000</v>
      </c>
      <c r="H38" s="8">
        <v>2369</v>
      </c>
      <c r="I38" s="8">
        <v>5695398.8799997587</v>
      </c>
      <c r="J38" s="23">
        <f t="shared" si="0"/>
        <v>0.97458563535911602</v>
      </c>
    </row>
    <row r="39" spans="2:10" x14ac:dyDescent="0.3">
      <c r="B39" s="7" t="s">
        <v>106</v>
      </c>
      <c r="C39" s="8">
        <v>22588029.300000075</v>
      </c>
      <c r="D39" s="8">
        <v>20941</v>
      </c>
      <c r="E39" s="8">
        <v>1455214.7500000147</v>
      </c>
      <c r="F39" s="8">
        <v>18882</v>
      </c>
      <c r="G39" s="8">
        <v>2059000</v>
      </c>
      <c r="H39" s="8">
        <v>2059</v>
      </c>
      <c r="I39" s="8">
        <v>3514214.7500000149</v>
      </c>
      <c r="J39" s="23">
        <f t="shared" si="0"/>
        <v>0.90167613772026167</v>
      </c>
    </row>
    <row r="40" spans="2:10" x14ac:dyDescent="0.3">
      <c r="B40" s="7" t="s">
        <v>107</v>
      </c>
      <c r="C40" s="8">
        <v>24165032.110000126</v>
      </c>
      <c r="D40" s="8">
        <v>31106</v>
      </c>
      <c r="E40" s="8">
        <v>1155255.8500000476</v>
      </c>
      <c r="F40" s="8">
        <v>29194</v>
      </c>
      <c r="G40" s="8">
        <v>1912000</v>
      </c>
      <c r="H40" s="8">
        <v>1912</v>
      </c>
      <c r="I40" s="8">
        <v>3067255.8500000476</v>
      </c>
      <c r="J40" s="23">
        <f t="shared" si="0"/>
        <v>0.93853275895325661</v>
      </c>
    </row>
    <row r="41" spans="2:10" x14ac:dyDescent="0.3">
      <c r="B41" s="7" t="s">
        <v>108</v>
      </c>
      <c r="C41" s="8">
        <v>21464150.720000077</v>
      </c>
      <c r="D41" s="8">
        <v>13655</v>
      </c>
      <c r="E41" s="8">
        <v>657182.72000000335</v>
      </c>
      <c r="F41" s="8">
        <v>11971</v>
      </c>
      <c r="G41" s="8">
        <v>1684000</v>
      </c>
      <c r="H41" s="8">
        <v>1684</v>
      </c>
      <c r="I41" s="8">
        <v>2341182.7200000035</v>
      </c>
      <c r="J41" s="23">
        <f t="shared" si="0"/>
        <v>0.87667521054558772</v>
      </c>
    </row>
    <row r="42" spans="2:10" x14ac:dyDescent="0.3">
      <c r="B42" s="7" t="s">
        <v>109</v>
      </c>
      <c r="C42" s="8">
        <v>12491639.879999898</v>
      </c>
      <c r="D42" s="8">
        <v>9343</v>
      </c>
      <c r="E42" s="8">
        <v>1582608.090000018</v>
      </c>
      <c r="F42" s="8">
        <v>6312</v>
      </c>
      <c r="G42" s="8">
        <v>3031000</v>
      </c>
      <c r="H42" s="8">
        <v>3031</v>
      </c>
      <c r="I42" s="8">
        <v>4613608.0900000185</v>
      </c>
      <c r="J42" s="23">
        <f t="shared" si="0"/>
        <v>0.67558600021406401</v>
      </c>
    </row>
    <row r="43" spans="2:10" x14ac:dyDescent="0.3">
      <c r="B43" s="7" t="s">
        <v>110</v>
      </c>
      <c r="C43" s="8">
        <v>12366157.669999942</v>
      </c>
      <c r="D43" s="8">
        <v>7342</v>
      </c>
      <c r="E43" s="8">
        <v>450751.99000000005</v>
      </c>
      <c r="F43" s="8">
        <v>6689</v>
      </c>
      <c r="G43" s="8">
        <v>653000</v>
      </c>
      <c r="H43" s="8">
        <v>653</v>
      </c>
      <c r="I43" s="8">
        <v>1103751.99</v>
      </c>
      <c r="J43" s="23">
        <f t="shared" si="0"/>
        <v>0.9110596567692727</v>
      </c>
    </row>
    <row r="44" spans="2:10" x14ac:dyDescent="0.3">
      <c r="B44" s="7" t="s">
        <v>111</v>
      </c>
      <c r="C44" s="8">
        <v>14976797.950000115</v>
      </c>
      <c r="D44" s="8">
        <v>17718</v>
      </c>
      <c r="E44" s="8">
        <v>1191378.6300000395</v>
      </c>
      <c r="F44" s="8">
        <v>16570</v>
      </c>
      <c r="G44" s="8">
        <v>1148000</v>
      </c>
      <c r="H44" s="8">
        <v>1148</v>
      </c>
      <c r="I44" s="8">
        <v>2339378.6300000395</v>
      </c>
      <c r="J44" s="23">
        <f t="shared" si="0"/>
        <v>0.93520713398803479</v>
      </c>
    </row>
    <row r="45" spans="2:10" x14ac:dyDescent="0.3">
      <c r="B45" s="12" t="s">
        <v>0</v>
      </c>
      <c r="C45" s="10">
        <f>SUM(C11:C44)</f>
        <v>1012897738.7499982</v>
      </c>
      <c r="D45" s="10">
        <f t="shared" ref="D45:I45" si="1">SUM(D11:D44)</f>
        <v>1559635</v>
      </c>
      <c r="E45" s="10">
        <f t="shared" si="1"/>
        <v>100552862.61999799</v>
      </c>
      <c r="F45" s="10">
        <f t="shared" si="1"/>
        <v>1435389</v>
      </c>
      <c r="G45" s="10">
        <f t="shared" si="1"/>
        <v>123117000</v>
      </c>
      <c r="H45" s="10">
        <f t="shared" si="1"/>
        <v>123117</v>
      </c>
      <c r="I45" s="10">
        <f t="shared" si="1"/>
        <v>223669862.61999807</v>
      </c>
      <c r="J45" s="24">
        <f>F45/D45</f>
        <v>0.92033648898620513</v>
      </c>
    </row>
    <row r="46" spans="2:10" x14ac:dyDescent="0.3">
      <c r="B46" s="14" t="s">
        <v>195</v>
      </c>
      <c r="C46" s="4"/>
      <c r="D46" s="5"/>
      <c r="E46" s="4"/>
      <c r="F46" s="5"/>
      <c r="G46" s="4"/>
      <c r="H46" s="5"/>
      <c r="I46" s="4"/>
      <c r="J46" s="6"/>
    </row>
    <row r="47" spans="2:10" x14ac:dyDescent="0.3">
      <c r="B47" s="89" t="s">
        <v>267</v>
      </c>
      <c r="C47" s="89"/>
      <c r="D47" s="89"/>
      <c r="E47" s="89"/>
      <c r="F47" s="89"/>
      <c r="G47" s="89"/>
      <c r="H47" s="89"/>
      <c r="I47" s="89"/>
      <c r="J47" s="89"/>
    </row>
    <row r="48" spans="2:10" x14ac:dyDescent="0.3">
      <c r="B48" s="89"/>
      <c r="C48" s="89"/>
      <c r="D48" s="89"/>
      <c r="E48" s="89"/>
      <c r="F48" s="89"/>
      <c r="G48" s="89"/>
      <c r="H48" s="89"/>
      <c r="I48" s="89"/>
      <c r="J48" s="89"/>
    </row>
  </sheetData>
  <mergeCells count="14">
    <mergeCell ref="B47:J48"/>
    <mergeCell ref="B2:J2"/>
    <mergeCell ref="B3:J3"/>
    <mergeCell ref="B4:J4"/>
    <mergeCell ref="B5:J5"/>
    <mergeCell ref="G9:H9"/>
    <mergeCell ref="I9:I10"/>
    <mergeCell ref="J9:J10"/>
    <mergeCell ref="B6:C6"/>
    <mergeCell ref="B8:B10"/>
    <mergeCell ref="C8:C10"/>
    <mergeCell ref="D8:D10"/>
    <mergeCell ref="E9:F9"/>
    <mergeCell ref="E8:J8"/>
  </mergeCells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02"/>
  <sheetViews>
    <sheetView showGridLines="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6" sqref="B6:C6"/>
    </sheetView>
  </sheetViews>
  <sheetFormatPr baseColWidth="10" defaultRowHeight="14.4" x14ac:dyDescent="0.3"/>
  <cols>
    <col min="1" max="1" width="16.44140625" customWidth="1"/>
    <col min="2" max="2" width="35.5546875" customWidth="1"/>
    <col min="3" max="3" width="16.6640625" customWidth="1"/>
    <col min="5" max="5" width="15.33203125" bestFit="1" customWidth="1"/>
    <col min="6" max="6" width="12.5546875" customWidth="1"/>
    <col min="7" max="7" width="15.33203125" bestFit="1" customWidth="1"/>
    <col min="9" max="9" width="15.88671875" customWidth="1"/>
    <col min="10" max="10" width="16" customWidth="1"/>
  </cols>
  <sheetData>
    <row r="2" spans="2:10" ht="15.6" customHeight="1" x14ac:dyDescent="0.3">
      <c r="B2" s="81" t="s">
        <v>41</v>
      </c>
      <c r="C2" s="81"/>
      <c r="D2" s="81"/>
      <c r="E2" s="81"/>
      <c r="F2" s="81"/>
      <c r="G2" s="81"/>
      <c r="H2" s="81"/>
      <c r="I2" s="81"/>
      <c r="J2" s="81"/>
    </row>
    <row r="3" spans="2:10" ht="14.4" customHeight="1" x14ac:dyDescent="0.3">
      <c r="B3" s="82" t="s">
        <v>9</v>
      </c>
      <c r="C3" s="82"/>
      <c r="D3" s="82"/>
      <c r="E3" s="82"/>
      <c r="F3" s="82"/>
      <c r="G3" s="82"/>
      <c r="H3" s="82"/>
      <c r="I3" s="82"/>
      <c r="J3" s="82"/>
    </row>
    <row r="4" spans="2:10" x14ac:dyDescent="0.3">
      <c r="B4" s="82" t="s">
        <v>237</v>
      </c>
      <c r="C4" s="82"/>
      <c r="D4" s="82"/>
      <c r="E4" s="82"/>
      <c r="F4" s="82"/>
      <c r="G4" s="82"/>
      <c r="H4" s="82"/>
      <c r="I4" s="82"/>
      <c r="J4" s="82"/>
    </row>
    <row r="5" spans="2:10" x14ac:dyDescent="0.3">
      <c r="B5" s="83" t="s">
        <v>225</v>
      </c>
      <c r="C5" s="83"/>
      <c r="D5" s="83"/>
      <c r="E5" s="83"/>
      <c r="F5" s="83"/>
      <c r="G5" s="83"/>
      <c r="H5" s="83"/>
      <c r="I5" s="83"/>
      <c r="J5" s="83"/>
    </row>
    <row r="6" spans="2:10" x14ac:dyDescent="0.3">
      <c r="B6" s="84" t="s">
        <v>48</v>
      </c>
      <c r="C6" s="84"/>
      <c r="D6" s="11"/>
      <c r="E6" s="11"/>
      <c r="F6" s="11"/>
      <c r="G6" s="11"/>
      <c r="H6" s="11"/>
      <c r="I6" s="11"/>
      <c r="J6" s="11"/>
    </row>
    <row r="7" spans="2:10" x14ac:dyDescent="0.3">
      <c r="B7" s="35"/>
      <c r="C7" s="35"/>
      <c r="D7" s="11"/>
      <c r="E7" s="11"/>
      <c r="F7" s="11"/>
      <c r="G7" s="11"/>
      <c r="H7" s="11"/>
      <c r="I7" s="11"/>
      <c r="J7" s="11"/>
    </row>
    <row r="8" spans="2:10" ht="14.4" customHeight="1" x14ac:dyDescent="0.3">
      <c r="B8" s="78" t="s">
        <v>89</v>
      </c>
      <c r="C8" s="78" t="s">
        <v>222</v>
      </c>
      <c r="D8" s="78" t="s">
        <v>224</v>
      </c>
      <c r="E8" s="85" t="s">
        <v>77</v>
      </c>
      <c r="F8" s="86"/>
      <c r="G8" s="86"/>
      <c r="H8" s="86"/>
      <c r="I8" s="86"/>
      <c r="J8" s="87"/>
    </row>
    <row r="9" spans="2:10" ht="30" customHeight="1" x14ac:dyDescent="0.3">
      <c r="B9" s="79"/>
      <c r="C9" s="79"/>
      <c r="D9" s="79"/>
      <c r="E9" s="80" t="s">
        <v>233</v>
      </c>
      <c r="F9" s="80"/>
      <c r="G9" s="80" t="s">
        <v>234</v>
      </c>
      <c r="H9" s="80"/>
      <c r="I9" s="79" t="s">
        <v>223</v>
      </c>
      <c r="J9" s="79" t="s">
        <v>226</v>
      </c>
    </row>
    <row r="10" spans="2:10" ht="48.75" customHeight="1" x14ac:dyDescent="0.3">
      <c r="B10" s="80"/>
      <c r="C10" s="80"/>
      <c r="D10" s="80"/>
      <c r="E10" s="37" t="s">
        <v>4</v>
      </c>
      <c r="F10" s="37" t="s">
        <v>5</v>
      </c>
      <c r="G10" s="37" t="s">
        <v>6</v>
      </c>
      <c r="H10" s="37" t="s">
        <v>5</v>
      </c>
      <c r="I10" s="80"/>
      <c r="J10" s="80"/>
    </row>
    <row r="11" spans="2:10" x14ac:dyDescent="0.3">
      <c r="B11" s="7" t="s">
        <v>112</v>
      </c>
      <c r="C11" s="8">
        <v>13151163.42</v>
      </c>
      <c r="D11" s="8">
        <v>31934</v>
      </c>
      <c r="E11" s="8">
        <v>2589728.5499999998</v>
      </c>
      <c r="F11" s="8">
        <v>30300</v>
      </c>
      <c r="G11" s="8">
        <v>1634000</v>
      </c>
      <c r="H11" s="8">
        <v>1634</v>
      </c>
      <c r="I11" s="8">
        <v>4223728.55</v>
      </c>
      <c r="J11" s="23">
        <f>F11/D11</f>
        <v>0.94883196592973007</v>
      </c>
    </row>
    <row r="12" spans="2:10" x14ac:dyDescent="0.3">
      <c r="B12" s="7" t="s">
        <v>113</v>
      </c>
      <c r="C12" s="8">
        <v>8648682.4399999995</v>
      </c>
      <c r="D12" s="8">
        <v>20493</v>
      </c>
      <c r="E12" s="8">
        <v>1287797.22</v>
      </c>
      <c r="F12" s="8">
        <v>19010</v>
      </c>
      <c r="G12" s="8">
        <v>1483000</v>
      </c>
      <c r="H12" s="8">
        <v>1483</v>
      </c>
      <c r="I12" s="8">
        <v>2770797.2199999997</v>
      </c>
      <c r="J12" s="23">
        <f t="shared" ref="J12:J74" si="0">F12/D12</f>
        <v>0.92763382618455081</v>
      </c>
    </row>
    <row r="13" spans="2:10" x14ac:dyDescent="0.3">
      <c r="B13" s="7" t="s">
        <v>114</v>
      </c>
      <c r="C13" s="8">
        <v>12337185.32</v>
      </c>
      <c r="D13" s="8">
        <v>16865</v>
      </c>
      <c r="E13" s="8">
        <v>1659046.57</v>
      </c>
      <c r="F13" s="8">
        <v>15592</v>
      </c>
      <c r="G13" s="8">
        <v>1273000</v>
      </c>
      <c r="H13" s="8">
        <v>1273</v>
      </c>
      <c r="I13" s="8">
        <v>2932046.5700000003</v>
      </c>
      <c r="J13" s="23">
        <f t="shared" si="0"/>
        <v>0.924518233026979</v>
      </c>
    </row>
    <row r="14" spans="2:10" x14ac:dyDescent="0.3">
      <c r="B14" s="7" t="s">
        <v>115</v>
      </c>
      <c r="C14" s="8">
        <v>9131887.7599999998</v>
      </c>
      <c r="D14" s="8">
        <v>23342</v>
      </c>
      <c r="E14" s="8">
        <v>1654587.76</v>
      </c>
      <c r="F14" s="8">
        <v>22098</v>
      </c>
      <c r="G14" s="8">
        <v>1244000</v>
      </c>
      <c r="H14" s="8">
        <v>1244</v>
      </c>
      <c r="I14" s="8">
        <v>2898587.76</v>
      </c>
      <c r="J14" s="23">
        <f t="shared" si="0"/>
        <v>0.94670550938222942</v>
      </c>
    </row>
    <row r="15" spans="2:10" x14ac:dyDescent="0.3">
      <c r="B15" s="7" t="s">
        <v>116</v>
      </c>
      <c r="C15" s="8">
        <v>7800350.3300000001</v>
      </c>
      <c r="D15" s="8">
        <v>14011</v>
      </c>
      <c r="E15" s="8">
        <v>1174342.48</v>
      </c>
      <c r="F15" s="8">
        <v>12586</v>
      </c>
      <c r="G15" s="8">
        <v>1425000</v>
      </c>
      <c r="H15" s="8">
        <v>1425</v>
      </c>
      <c r="I15" s="8">
        <v>2599342.48</v>
      </c>
      <c r="J15" s="23">
        <f t="shared" si="0"/>
        <v>0.89829419741631578</v>
      </c>
    </row>
    <row r="16" spans="2:10" x14ac:dyDescent="0.3">
      <c r="B16" s="7" t="s">
        <v>117</v>
      </c>
      <c r="C16" s="8">
        <v>9497886.939999897</v>
      </c>
      <c r="D16" s="8">
        <v>8604</v>
      </c>
      <c r="E16" s="8">
        <v>1300065.5000000056</v>
      </c>
      <c r="F16" s="8">
        <v>6245</v>
      </c>
      <c r="G16" s="8">
        <v>2359000</v>
      </c>
      <c r="H16" s="8">
        <v>2359</v>
      </c>
      <c r="I16" s="8">
        <v>3659065.5000000056</v>
      </c>
      <c r="J16" s="23">
        <f t="shared" si="0"/>
        <v>0.72582519758251973</v>
      </c>
    </row>
    <row r="17" spans="2:10" x14ac:dyDescent="0.3">
      <c r="B17" s="7" t="s">
        <v>118</v>
      </c>
      <c r="C17" s="8">
        <v>13362879.179999733</v>
      </c>
      <c r="D17" s="8">
        <v>52745</v>
      </c>
      <c r="E17" s="8">
        <v>3175847.7899999721</v>
      </c>
      <c r="F17" s="8">
        <v>50802</v>
      </c>
      <c r="G17" s="8">
        <v>1943000</v>
      </c>
      <c r="H17" s="8">
        <v>1943</v>
      </c>
      <c r="I17" s="8">
        <v>5118847.7899999721</v>
      </c>
      <c r="J17" s="23">
        <f t="shared" si="0"/>
        <v>0.96316238506019525</v>
      </c>
    </row>
    <row r="18" spans="2:10" x14ac:dyDescent="0.3">
      <c r="B18" s="7" t="s">
        <v>119</v>
      </c>
      <c r="C18" s="8">
        <v>7355414.9499999918</v>
      </c>
      <c r="D18" s="8">
        <v>7612</v>
      </c>
      <c r="E18" s="8">
        <v>1137751.0900000057</v>
      </c>
      <c r="F18" s="8">
        <v>5250</v>
      </c>
      <c r="G18" s="8">
        <v>2362000</v>
      </c>
      <c r="H18" s="8">
        <v>2362</v>
      </c>
      <c r="I18" s="8">
        <v>3499751.0900000054</v>
      </c>
      <c r="J18" s="23">
        <f t="shared" si="0"/>
        <v>0.68970047293746717</v>
      </c>
    </row>
    <row r="19" spans="2:10" x14ac:dyDescent="0.3">
      <c r="B19" s="7" t="s">
        <v>120</v>
      </c>
      <c r="C19" s="8">
        <v>9883661.4299997985</v>
      </c>
      <c r="D19" s="8">
        <v>19811</v>
      </c>
      <c r="E19" s="8">
        <v>1734371.270000085</v>
      </c>
      <c r="F19" s="8">
        <v>18119</v>
      </c>
      <c r="G19" s="8">
        <v>1692000</v>
      </c>
      <c r="H19" s="8">
        <v>1692</v>
      </c>
      <c r="I19" s="8">
        <v>3426371.2700000852</v>
      </c>
      <c r="J19" s="23">
        <f t="shared" si="0"/>
        <v>0.91459290293271411</v>
      </c>
    </row>
    <row r="20" spans="2:10" x14ac:dyDescent="0.3">
      <c r="B20" s="7" t="s">
        <v>121</v>
      </c>
      <c r="C20" s="8">
        <v>5360826.5599999437</v>
      </c>
      <c r="D20" s="8">
        <v>29441</v>
      </c>
      <c r="E20" s="8">
        <v>1734638.7300000265</v>
      </c>
      <c r="F20" s="8">
        <v>28149</v>
      </c>
      <c r="G20" s="8">
        <v>1292000</v>
      </c>
      <c r="H20" s="8">
        <v>1292</v>
      </c>
      <c r="I20" s="8">
        <v>3026638.7300000265</v>
      </c>
      <c r="J20" s="23">
        <f t="shared" si="0"/>
        <v>0.9561156210726538</v>
      </c>
    </row>
    <row r="21" spans="2:10" x14ac:dyDescent="0.3">
      <c r="B21" s="7" t="s">
        <v>122</v>
      </c>
      <c r="C21" s="8">
        <v>7094608.0999998841</v>
      </c>
      <c r="D21" s="8">
        <v>27287</v>
      </c>
      <c r="E21" s="8">
        <v>1977392.3100000545</v>
      </c>
      <c r="F21" s="8">
        <v>26087</v>
      </c>
      <c r="G21" s="8">
        <v>1200000</v>
      </c>
      <c r="H21" s="8">
        <v>1200</v>
      </c>
      <c r="I21" s="8">
        <v>3177392.3100000545</v>
      </c>
      <c r="J21" s="23">
        <f t="shared" si="0"/>
        <v>0.95602301462234762</v>
      </c>
    </row>
    <row r="22" spans="2:10" x14ac:dyDescent="0.3">
      <c r="B22" s="7" t="s">
        <v>123</v>
      </c>
      <c r="C22" s="8">
        <v>9549605.0599997137</v>
      </c>
      <c r="D22" s="8">
        <v>59067</v>
      </c>
      <c r="E22" s="8">
        <v>2564673.4499999769</v>
      </c>
      <c r="F22" s="8">
        <v>57647</v>
      </c>
      <c r="G22" s="8">
        <v>1420000</v>
      </c>
      <c r="H22" s="8">
        <v>1420</v>
      </c>
      <c r="I22" s="8">
        <v>3984673.4499999769</v>
      </c>
      <c r="J22" s="23">
        <f t="shared" si="0"/>
        <v>0.97595950361453943</v>
      </c>
    </row>
    <row r="23" spans="2:10" x14ac:dyDescent="0.3">
      <c r="B23" s="7" t="s">
        <v>124</v>
      </c>
      <c r="C23" s="8">
        <v>7528713.640000008</v>
      </c>
      <c r="D23" s="8">
        <v>16895</v>
      </c>
      <c r="E23" s="8">
        <v>1698043.0199999965</v>
      </c>
      <c r="F23" s="8">
        <v>15519</v>
      </c>
      <c r="G23" s="8">
        <v>1376000</v>
      </c>
      <c r="H23" s="8">
        <v>1376</v>
      </c>
      <c r="I23" s="8">
        <v>3074043.0199999968</v>
      </c>
      <c r="J23" s="23">
        <f t="shared" si="0"/>
        <v>0.91855578573542473</v>
      </c>
    </row>
    <row r="24" spans="2:10" x14ac:dyDescent="0.3">
      <c r="B24" s="7" t="s">
        <v>125</v>
      </c>
      <c r="C24" s="8">
        <v>9006605.7599996794</v>
      </c>
      <c r="D24" s="8">
        <v>40665</v>
      </c>
      <c r="E24" s="8">
        <v>2765983.2999999975</v>
      </c>
      <c r="F24" s="8">
        <v>39205</v>
      </c>
      <c r="G24" s="8">
        <v>1460000</v>
      </c>
      <c r="H24" s="8">
        <v>1460</v>
      </c>
      <c r="I24" s="8">
        <v>4225983.299999997</v>
      </c>
      <c r="J24" s="23">
        <f t="shared" si="0"/>
        <v>0.96409688921677117</v>
      </c>
    </row>
    <row r="25" spans="2:10" x14ac:dyDescent="0.3">
      <c r="B25" s="7" t="s">
        <v>126</v>
      </c>
      <c r="C25" s="8">
        <v>11892342.469999956</v>
      </c>
      <c r="D25" s="8">
        <v>35759</v>
      </c>
      <c r="E25" s="8">
        <v>2530691.5600000205</v>
      </c>
      <c r="F25" s="8">
        <v>34174</v>
      </c>
      <c r="G25" s="8">
        <v>1585000</v>
      </c>
      <c r="H25" s="8">
        <v>1585</v>
      </c>
      <c r="I25" s="8">
        <v>4115691.5600000205</v>
      </c>
      <c r="J25" s="23">
        <f t="shared" si="0"/>
        <v>0.95567549428115994</v>
      </c>
    </row>
    <row r="26" spans="2:10" x14ac:dyDescent="0.3">
      <c r="B26" s="7" t="s">
        <v>127</v>
      </c>
      <c r="C26" s="8">
        <v>6937206.7699999819</v>
      </c>
      <c r="D26" s="8">
        <v>11787</v>
      </c>
      <c r="E26" s="8">
        <v>1560638.1800000048</v>
      </c>
      <c r="F26" s="8">
        <v>10637</v>
      </c>
      <c r="G26" s="8">
        <v>1150000</v>
      </c>
      <c r="H26" s="8">
        <v>1150</v>
      </c>
      <c r="I26" s="8">
        <v>2710638.1800000048</v>
      </c>
      <c r="J26" s="23">
        <f t="shared" si="0"/>
        <v>0.9024348858912361</v>
      </c>
    </row>
    <row r="27" spans="2:10" x14ac:dyDescent="0.3">
      <c r="B27" s="7" t="s">
        <v>128</v>
      </c>
      <c r="C27" s="8">
        <v>8750192.8999999445</v>
      </c>
      <c r="D27" s="8">
        <v>24500</v>
      </c>
      <c r="E27" s="8">
        <v>1339031.1200000083</v>
      </c>
      <c r="F27" s="8">
        <v>23280</v>
      </c>
      <c r="G27" s="8">
        <v>1220000</v>
      </c>
      <c r="H27" s="8">
        <v>1220</v>
      </c>
      <c r="I27" s="8">
        <v>2559031.1200000085</v>
      </c>
      <c r="J27" s="23">
        <f t="shared" si="0"/>
        <v>0.95020408163265302</v>
      </c>
    </row>
    <row r="28" spans="2:10" x14ac:dyDescent="0.3">
      <c r="B28" s="7" t="s">
        <v>129</v>
      </c>
      <c r="C28" s="8">
        <v>8957505.7199998237</v>
      </c>
      <c r="D28" s="9">
        <v>18911</v>
      </c>
      <c r="E28" s="8">
        <v>1560923.9200000123</v>
      </c>
      <c r="F28" s="9">
        <v>17079</v>
      </c>
      <c r="G28" s="8">
        <v>1832000</v>
      </c>
      <c r="H28" s="8">
        <v>1832</v>
      </c>
      <c r="I28" s="8">
        <v>3392923.920000012</v>
      </c>
      <c r="J28" s="23">
        <f t="shared" si="0"/>
        <v>0.90312516524773945</v>
      </c>
    </row>
    <row r="29" spans="2:10" x14ac:dyDescent="0.3">
      <c r="B29" s="7" t="s">
        <v>130</v>
      </c>
      <c r="C29" s="8">
        <v>16409742.269999916</v>
      </c>
      <c r="D29" s="8">
        <v>5280</v>
      </c>
      <c r="E29" s="8">
        <v>848546.7799999956</v>
      </c>
      <c r="F29" s="8">
        <v>3658</v>
      </c>
      <c r="G29" s="8">
        <v>1622000</v>
      </c>
      <c r="H29" s="8">
        <v>1622</v>
      </c>
      <c r="I29" s="8">
        <v>2470546.7799999956</v>
      </c>
      <c r="J29" s="23">
        <f t="shared" si="0"/>
        <v>0.69280303030303025</v>
      </c>
    </row>
    <row r="30" spans="2:10" x14ac:dyDescent="0.3">
      <c r="B30" s="7" t="s">
        <v>131</v>
      </c>
      <c r="C30" s="8">
        <v>10350369.309999909</v>
      </c>
      <c r="D30" s="8">
        <v>23388</v>
      </c>
      <c r="E30" s="8">
        <v>2060115.1600000251</v>
      </c>
      <c r="F30" s="8">
        <v>21717</v>
      </c>
      <c r="G30" s="8">
        <v>1671000</v>
      </c>
      <c r="H30" s="8">
        <v>1671</v>
      </c>
      <c r="I30" s="8">
        <v>3731115.1600000253</v>
      </c>
      <c r="J30" s="23">
        <f t="shared" si="0"/>
        <v>0.92855310415597747</v>
      </c>
    </row>
    <row r="31" spans="2:10" x14ac:dyDescent="0.3">
      <c r="B31" s="7" t="s">
        <v>132</v>
      </c>
      <c r="C31" s="8">
        <v>4462319.2700000498</v>
      </c>
      <c r="D31" s="8">
        <v>17128</v>
      </c>
      <c r="E31" s="8">
        <v>1038347.7899999882</v>
      </c>
      <c r="F31" s="8">
        <v>16257</v>
      </c>
      <c r="G31" s="8">
        <v>871000</v>
      </c>
      <c r="H31" s="8">
        <v>871</v>
      </c>
      <c r="I31" s="8">
        <v>1909347.7899999882</v>
      </c>
      <c r="J31" s="23">
        <f t="shared" si="0"/>
        <v>0.94914759458197107</v>
      </c>
    </row>
    <row r="32" spans="2:10" x14ac:dyDescent="0.3">
      <c r="B32" s="7" t="s">
        <v>133</v>
      </c>
      <c r="C32" s="8">
        <v>9657424.9499996398</v>
      </c>
      <c r="D32" s="8">
        <v>25029</v>
      </c>
      <c r="E32" s="8">
        <v>1977215.6100000401</v>
      </c>
      <c r="F32" s="8">
        <v>23442</v>
      </c>
      <c r="G32" s="8">
        <v>1587000</v>
      </c>
      <c r="H32" s="8">
        <v>1587</v>
      </c>
      <c r="I32" s="8">
        <v>3564215.6100000404</v>
      </c>
      <c r="J32" s="23">
        <f t="shared" si="0"/>
        <v>0.93659355148028289</v>
      </c>
    </row>
    <row r="33" spans="2:10" x14ac:dyDescent="0.3">
      <c r="B33" s="7" t="s">
        <v>134</v>
      </c>
      <c r="C33" s="8">
        <v>4512960.650000005</v>
      </c>
      <c r="D33" s="8">
        <v>12930</v>
      </c>
      <c r="E33" s="8">
        <v>1509246.5100000147</v>
      </c>
      <c r="F33" s="8">
        <v>12235</v>
      </c>
      <c r="G33" s="8">
        <v>695000</v>
      </c>
      <c r="H33" s="8">
        <v>695</v>
      </c>
      <c r="I33" s="8">
        <v>2204246.5100000147</v>
      </c>
      <c r="J33" s="23">
        <f t="shared" si="0"/>
        <v>0.94624903325599385</v>
      </c>
    </row>
    <row r="34" spans="2:10" x14ac:dyDescent="0.3">
      <c r="B34" s="7" t="s">
        <v>135</v>
      </c>
      <c r="C34" s="8">
        <v>11333192.989999961</v>
      </c>
      <c r="D34" s="8">
        <v>8218</v>
      </c>
      <c r="E34" s="8">
        <v>900108.11000000313</v>
      </c>
      <c r="F34" s="8">
        <v>6802</v>
      </c>
      <c r="G34" s="8">
        <v>1416000</v>
      </c>
      <c r="H34" s="8">
        <v>1416</v>
      </c>
      <c r="I34" s="8">
        <v>2316108.1100000031</v>
      </c>
      <c r="J34" s="23">
        <f t="shared" si="0"/>
        <v>0.82769530299342908</v>
      </c>
    </row>
    <row r="35" spans="2:10" x14ac:dyDescent="0.3">
      <c r="B35" s="7" t="s">
        <v>136</v>
      </c>
      <c r="C35" s="8">
        <v>6616605.1599999554</v>
      </c>
      <c r="D35" s="8">
        <v>26637</v>
      </c>
      <c r="E35" s="8">
        <v>1395481.7100000181</v>
      </c>
      <c r="F35" s="8">
        <v>25771</v>
      </c>
      <c r="G35" s="8">
        <v>866000</v>
      </c>
      <c r="H35" s="8">
        <v>866</v>
      </c>
      <c r="I35" s="8">
        <v>2261481.7100000181</v>
      </c>
      <c r="J35" s="23">
        <f t="shared" si="0"/>
        <v>0.96748883132484886</v>
      </c>
    </row>
    <row r="36" spans="2:10" x14ac:dyDescent="0.3">
      <c r="B36" s="7" t="s">
        <v>137</v>
      </c>
      <c r="C36" s="8">
        <v>11977026.069999944</v>
      </c>
      <c r="D36" s="8">
        <v>20417</v>
      </c>
      <c r="E36" s="8">
        <v>1042714.3799999981</v>
      </c>
      <c r="F36" s="8">
        <v>18699</v>
      </c>
      <c r="G36" s="8">
        <v>1718000</v>
      </c>
      <c r="H36" s="8">
        <v>1718</v>
      </c>
      <c r="I36" s="8">
        <v>2760714.379999998</v>
      </c>
      <c r="J36" s="23">
        <f t="shared" si="0"/>
        <v>0.91585443502963215</v>
      </c>
    </row>
    <row r="37" spans="2:10" x14ac:dyDescent="0.3">
      <c r="B37" s="7" t="s">
        <v>138</v>
      </c>
      <c r="C37" s="8">
        <v>13323603.649999931</v>
      </c>
      <c r="D37" s="8">
        <v>14287</v>
      </c>
      <c r="E37" s="8">
        <v>1266210.3300000213</v>
      </c>
      <c r="F37" s="8">
        <v>13095</v>
      </c>
      <c r="G37" s="8">
        <v>1192000</v>
      </c>
      <c r="H37" s="8">
        <v>1192</v>
      </c>
      <c r="I37" s="8">
        <v>2458210.3300000215</v>
      </c>
      <c r="J37" s="23">
        <f t="shared" si="0"/>
        <v>0.91656750892419681</v>
      </c>
    </row>
    <row r="38" spans="2:10" x14ac:dyDescent="0.3">
      <c r="B38" s="7" t="s">
        <v>139</v>
      </c>
      <c r="C38" s="8">
        <v>12214637.499999641</v>
      </c>
      <c r="D38" s="8">
        <v>27568</v>
      </c>
      <c r="E38" s="8">
        <v>681742.37000001315</v>
      </c>
      <c r="F38" s="8">
        <v>26101</v>
      </c>
      <c r="G38" s="8">
        <v>1467000</v>
      </c>
      <c r="H38" s="8">
        <v>1467</v>
      </c>
      <c r="I38" s="8">
        <v>2148742.3700000132</v>
      </c>
      <c r="J38" s="23">
        <f t="shared" si="0"/>
        <v>0.94678612884503777</v>
      </c>
    </row>
    <row r="39" spans="2:10" x14ac:dyDescent="0.3">
      <c r="B39" s="7" t="s">
        <v>140</v>
      </c>
      <c r="C39" s="8">
        <v>8226915.8699995242</v>
      </c>
      <c r="D39" s="8">
        <v>25117</v>
      </c>
      <c r="E39" s="8">
        <v>1368906.8500000779</v>
      </c>
      <c r="F39" s="8">
        <v>24392</v>
      </c>
      <c r="G39" s="8">
        <v>725000</v>
      </c>
      <c r="H39" s="8">
        <v>725</v>
      </c>
      <c r="I39" s="8">
        <v>2093906.8500000779</v>
      </c>
      <c r="J39" s="23">
        <f t="shared" si="0"/>
        <v>0.97113508778914681</v>
      </c>
    </row>
    <row r="40" spans="2:10" x14ac:dyDescent="0.3">
      <c r="B40" s="7" t="s">
        <v>141</v>
      </c>
      <c r="C40" s="8">
        <v>16031125.199999696</v>
      </c>
      <c r="D40" s="8">
        <v>23835</v>
      </c>
      <c r="E40" s="8">
        <v>636158.23000001721</v>
      </c>
      <c r="F40" s="8">
        <v>22464</v>
      </c>
      <c r="G40" s="8">
        <v>1371000</v>
      </c>
      <c r="H40" s="8">
        <v>1371</v>
      </c>
      <c r="I40" s="8">
        <v>2007158.2300000172</v>
      </c>
      <c r="J40" s="23">
        <f t="shared" si="0"/>
        <v>0.94247954688483326</v>
      </c>
    </row>
    <row r="41" spans="2:10" x14ac:dyDescent="0.3">
      <c r="B41" s="7" t="s">
        <v>142</v>
      </c>
      <c r="C41" s="8">
        <v>10932053.969999982</v>
      </c>
      <c r="D41" s="8">
        <v>5118</v>
      </c>
      <c r="E41" s="8">
        <v>585788.84000000067</v>
      </c>
      <c r="F41" s="8">
        <v>3686</v>
      </c>
      <c r="G41" s="8">
        <v>1432000</v>
      </c>
      <c r="H41" s="8">
        <v>1432</v>
      </c>
      <c r="I41" s="8">
        <v>2017788.8400000008</v>
      </c>
      <c r="J41" s="23">
        <f t="shared" si="0"/>
        <v>0.7202032043767097</v>
      </c>
    </row>
    <row r="42" spans="2:10" x14ac:dyDescent="0.3">
      <c r="B42" s="7" t="s">
        <v>143</v>
      </c>
      <c r="C42" s="8">
        <v>2315179.8200000003</v>
      </c>
      <c r="D42" s="8">
        <v>7017</v>
      </c>
      <c r="E42" s="8">
        <v>1201656.5499999961</v>
      </c>
      <c r="F42" s="8">
        <v>6431</v>
      </c>
      <c r="G42" s="8">
        <v>586000</v>
      </c>
      <c r="H42" s="8">
        <v>586</v>
      </c>
      <c r="I42" s="8">
        <v>1787656.5499999961</v>
      </c>
      <c r="J42" s="23">
        <f t="shared" si="0"/>
        <v>0.91648852786090917</v>
      </c>
    </row>
    <row r="43" spans="2:10" x14ac:dyDescent="0.3">
      <c r="B43" s="7" t="s">
        <v>144</v>
      </c>
      <c r="C43" s="8">
        <v>11197546.899999768</v>
      </c>
      <c r="D43" s="8">
        <v>16869</v>
      </c>
      <c r="E43" s="8">
        <v>1185573.0600000105</v>
      </c>
      <c r="F43" s="8">
        <v>15798</v>
      </c>
      <c r="G43" s="8">
        <v>1071000</v>
      </c>
      <c r="H43" s="8">
        <v>1071</v>
      </c>
      <c r="I43" s="8">
        <v>2256573.0600000108</v>
      </c>
      <c r="J43" s="23">
        <f t="shared" si="0"/>
        <v>0.93651075938111328</v>
      </c>
    </row>
    <row r="44" spans="2:10" x14ac:dyDescent="0.3">
      <c r="B44" s="7" t="s">
        <v>145</v>
      </c>
      <c r="C44" s="8">
        <v>11892693.509999972</v>
      </c>
      <c r="D44" s="8">
        <v>14113</v>
      </c>
      <c r="E44" s="8">
        <v>735476.10999999975</v>
      </c>
      <c r="F44" s="8">
        <v>12769</v>
      </c>
      <c r="G44" s="8">
        <v>1344000</v>
      </c>
      <c r="H44" s="8">
        <v>1344</v>
      </c>
      <c r="I44" s="8">
        <v>2079476.1099999999</v>
      </c>
      <c r="J44" s="23">
        <f t="shared" si="0"/>
        <v>0.9047686530149508</v>
      </c>
    </row>
    <row r="45" spans="2:10" x14ac:dyDescent="0.3">
      <c r="B45" s="7" t="s">
        <v>146</v>
      </c>
      <c r="C45" s="8">
        <v>5432121.9499999313</v>
      </c>
      <c r="D45" s="8">
        <v>24871</v>
      </c>
      <c r="E45" s="8">
        <v>1178560.1600000176</v>
      </c>
      <c r="F45" s="8">
        <v>24007</v>
      </c>
      <c r="G45" s="8">
        <v>864000</v>
      </c>
      <c r="H45" s="8">
        <v>864</v>
      </c>
      <c r="I45" s="8">
        <v>2042560.1600000176</v>
      </c>
      <c r="J45" s="23">
        <f t="shared" si="0"/>
        <v>0.96526074544650398</v>
      </c>
    </row>
    <row r="46" spans="2:10" x14ac:dyDescent="0.3">
      <c r="B46" s="7" t="s">
        <v>147</v>
      </c>
      <c r="C46" s="8">
        <v>6601702.2199999522</v>
      </c>
      <c r="D46" s="8">
        <v>14778</v>
      </c>
      <c r="E46" s="8">
        <v>1283765.3900000118</v>
      </c>
      <c r="F46" s="8">
        <v>13831</v>
      </c>
      <c r="G46" s="8">
        <v>947000</v>
      </c>
      <c r="H46" s="8">
        <v>947</v>
      </c>
      <c r="I46" s="8">
        <v>2230765.3900000118</v>
      </c>
      <c r="J46" s="23">
        <f t="shared" si="0"/>
        <v>0.93591825686831775</v>
      </c>
    </row>
    <row r="47" spans="2:10" x14ac:dyDescent="0.3">
      <c r="B47" s="7" t="s">
        <v>148</v>
      </c>
      <c r="C47" s="8">
        <v>6255059.7699999688</v>
      </c>
      <c r="D47" s="8">
        <v>14141</v>
      </c>
      <c r="E47" s="8">
        <v>877984.18000000424</v>
      </c>
      <c r="F47" s="8">
        <v>13242</v>
      </c>
      <c r="G47" s="8">
        <v>899000</v>
      </c>
      <c r="H47" s="8">
        <v>899</v>
      </c>
      <c r="I47" s="8">
        <v>1776984.1800000044</v>
      </c>
      <c r="J47" s="23">
        <f t="shared" si="0"/>
        <v>0.93642599533272042</v>
      </c>
    </row>
    <row r="48" spans="2:10" x14ac:dyDescent="0.3">
      <c r="B48" s="7" t="s">
        <v>149</v>
      </c>
      <c r="C48" s="8">
        <v>11920364.149999797</v>
      </c>
      <c r="D48" s="8">
        <v>32665</v>
      </c>
      <c r="E48" s="8">
        <v>1602747.5700000345</v>
      </c>
      <c r="F48" s="8">
        <v>31950</v>
      </c>
      <c r="G48" s="8">
        <v>715000</v>
      </c>
      <c r="H48" s="8">
        <v>715</v>
      </c>
      <c r="I48" s="8">
        <v>2317747.5700000348</v>
      </c>
      <c r="J48" s="23">
        <f t="shared" si="0"/>
        <v>0.97811112811878154</v>
      </c>
    </row>
    <row r="49" spans="2:10" x14ac:dyDescent="0.3">
      <c r="B49" s="7" t="s">
        <v>150</v>
      </c>
      <c r="C49" s="8">
        <v>7845533.5699994117</v>
      </c>
      <c r="D49" s="8">
        <v>25769</v>
      </c>
      <c r="E49" s="8">
        <v>907612.14000004239</v>
      </c>
      <c r="F49" s="8">
        <v>24996</v>
      </c>
      <c r="G49" s="8">
        <v>773000</v>
      </c>
      <c r="H49" s="8">
        <v>773</v>
      </c>
      <c r="I49" s="8">
        <v>1680612.1400000425</v>
      </c>
      <c r="J49" s="23">
        <f t="shared" si="0"/>
        <v>0.97000271644223679</v>
      </c>
    </row>
    <row r="50" spans="2:10" x14ac:dyDescent="0.3">
      <c r="B50" s="7" t="s">
        <v>151</v>
      </c>
      <c r="C50" s="8">
        <v>8687581.6799999774</v>
      </c>
      <c r="D50" s="8">
        <v>9026</v>
      </c>
      <c r="E50" s="8">
        <v>869590.57000000123</v>
      </c>
      <c r="F50" s="8">
        <v>8181</v>
      </c>
      <c r="G50" s="8">
        <v>845000</v>
      </c>
      <c r="H50" s="8">
        <v>845</v>
      </c>
      <c r="I50" s="8">
        <v>1714590.5700000012</v>
      </c>
      <c r="J50" s="23">
        <f t="shared" si="0"/>
        <v>0.90638156436959894</v>
      </c>
    </row>
    <row r="51" spans="2:10" x14ac:dyDescent="0.3">
      <c r="B51" s="7" t="s">
        <v>152</v>
      </c>
      <c r="C51" s="8">
        <v>9847085.8599999994</v>
      </c>
      <c r="D51" s="8">
        <v>20222</v>
      </c>
      <c r="E51" s="8">
        <v>1178746.3099999963</v>
      </c>
      <c r="F51" s="8">
        <v>19026</v>
      </c>
      <c r="G51" s="8">
        <v>1196000</v>
      </c>
      <c r="H51" s="8">
        <v>1196</v>
      </c>
      <c r="I51" s="8">
        <v>2374746.3099999963</v>
      </c>
      <c r="J51" s="23">
        <f t="shared" si="0"/>
        <v>0.94085649292849372</v>
      </c>
    </row>
    <row r="52" spans="2:10" x14ac:dyDescent="0.3">
      <c r="B52" s="7" t="s">
        <v>153</v>
      </c>
      <c r="C52" s="8">
        <v>6251496.2899999777</v>
      </c>
      <c r="D52" s="8">
        <v>2702</v>
      </c>
      <c r="E52" s="8">
        <v>513364.35999999975</v>
      </c>
      <c r="F52" s="8">
        <v>1589</v>
      </c>
      <c r="G52" s="8">
        <v>1113000</v>
      </c>
      <c r="H52" s="8">
        <v>1113</v>
      </c>
      <c r="I52" s="8">
        <v>1626364.3599999999</v>
      </c>
      <c r="J52" s="23">
        <f t="shared" si="0"/>
        <v>0.58808290155440412</v>
      </c>
    </row>
    <row r="53" spans="2:10" x14ac:dyDescent="0.3">
      <c r="B53" s="7" t="s">
        <v>154</v>
      </c>
      <c r="C53" s="8">
        <v>9653922.6799999904</v>
      </c>
      <c r="D53" s="8">
        <v>4960</v>
      </c>
      <c r="E53" s="8">
        <v>614012.04</v>
      </c>
      <c r="F53" s="8">
        <v>3865</v>
      </c>
      <c r="G53" s="8">
        <v>1095000</v>
      </c>
      <c r="H53" s="8">
        <v>1095</v>
      </c>
      <c r="I53" s="8">
        <v>1709012.04</v>
      </c>
      <c r="J53" s="23">
        <f t="shared" si="0"/>
        <v>0.77923387096774188</v>
      </c>
    </row>
    <row r="54" spans="2:10" x14ac:dyDescent="0.3">
      <c r="B54" s="7" t="s">
        <v>155</v>
      </c>
      <c r="C54" s="8">
        <v>4797947.1999999685</v>
      </c>
      <c r="D54" s="8">
        <v>9144</v>
      </c>
      <c r="E54" s="8">
        <v>868631.12000000151</v>
      </c>
      <c r="F54" s="8">
        <v>8440</v>
      </c>
      <c r="G54" s="8">
        <v>704000</v>
      </c>
      <c r="H54" s="8">
        <v>704</v>
      </c>
      <c r="I54" s="8">
        <v>1572631.1200000015</v>
      </c>
      <c r="J54" s="23">
        <f t="shared" si="0"/>
        <v>0.92300962379702534</v>
      </c>
    </row>
    <row r="55" spans="2:10" x14ac:dyDescent="0.3">
      <c r="B55" s="7" t="s">
        <v>156</v>
      </c>
      <c r="C55" s="8">
        <v>7578597.4999988256</v>
      </c>
      <c r="D55" s="8">
        <v>26003</v>
      </c>
      <c r="E55" s="8">
        <v>1345733.3600000949</v>
      </c>
      <c r="F55" s="8">
        <v>25023</v>
      </c>
      <c r="G55" s="8">
        <v>980000</v>
      </c>
      <c r="H55" s="8">
        <v>980</v>
      </c>
      <c r="I55" s="8">
        <v>2325733.3600000949</v>
      </c>
      <c r="J55" s="23">
        <f t="shared" si="0"/>
        <v>0.96231204091835554</v>
      </c>
    </row>
    <row r="56" spans="2:10" x14ac:dyDescent="0.3">
      <c r="B56" s="7" t="s">
        <v>157</v>
      </c>
      <c r="C56" s="8">
        <v>2443596.7799999942</v>
      </c>
      <c r="D56" s="8">
        <v>5485</v>
      </c>
      <c r="E56" s="8">
        <v>908788.71000000136</v>
      </c>
      <c r="F56" s="8">
        <v>5015</v>
      </c>
      <c r="G56" s="8">
        <v>470000</v>
      </c>
      <c r="H56" s="8">
        <v>470</v>
      </c>
      <c r="I56" s="8">
        <v>1378788.7100000014</v>
      </c>
      <c r="J56" s="23">
        <f t="shared" si="0"/>
        <v>0.91431175934366449</v>
      </c>
    </row>
    <row r="57" spans="2:10" x14ac:dyDescent="0.3">
      <c r="B57" s="7" t="s">
        <v>158</v>
      </c>
      <c r="C57" s="8">
        <v>5443570.789999933</v>
      </c>
      <c r="D57" s="8">
        <v>35947</v>
      </c>
      <c r="E57" s="8">
        <v>944382.59000001405</v>
      </c>
      <c r="F57" s="8">
        <v>35335</v>
      </c>
      <c r="G57" s="8">
        <v>612000</v>
      </c>
      <c r="H57" s="8">
        <v>612</v>
      </c>
      <c r="I57" s="8">
        <v>1556382.5900000141</v>
      </c>
      <c r="J57" s="23">
        <f t="shared" si="0"/>
        <v>0.98297493532144542</v>
      </c>
    </row>
    <row r="58" spans="2:10" x14ac:dyDescent="0.3">
      <c r="B58" s="7" t="s">
        <v>159</v>
      </c>
      <c r="C58" s="8">
        <v>4927281.3900000006</v>
      </c>
      <c r="D58" s="8">
        <v>9845</v>
      </c>
      <c r="E58" s="8">
        <v>1324188.7100000102</v>
      </c>
      <c r="F58" s="8">
        <v>9266</v>
      </c>
      <c r="G58" s="8">
        <v>579000</v>
      </c>
      <c r="H58" s="8">
        <v>579</v>
      </c>
      <c r="I58" s="8">
        <v>1903188.7100000102</v>
      </c>
      <c r="J58" s="23">
        <f t="shared" si="0"/>
        <v>0.94118842051802942</v>
      </c>
    </row>
    <row r="59" spans="2:10" x14ac:dyDescent="0.3">
      <c r="B59" s="7" t="s">
        <v>160</v>
      </c>
      <c r="C59" s="8">
        <v>3804240.4899999956</v>
      </c>
      <c r="D59" s="8">
        <v>2485</v>
      </c>
      <c r="E59" s="8">
        <v>594603.93999999843</v>
      </c>
      <c r="F59" s="8">
        <v>1647</v>
      </c>
      <c r="G59" s="8">
        <v>838000</v>
      </c>
      <c r="H59" s="8">
        <v>838</v>
      </c>
      <c r="I59" s="8">
        <v>1432603.9399999985</v>
      </c>
      <c r="J59" s="23">
        <f t="shared" si="0"/>
        <v>0.66277665995975854</v>
      </c>
    </row>
    <row r="60" spans="2:10" x14ac:dyDescent="0.3">
      <c r="B60" s="7" t="s">
        <v>161</v>
      </c>
      <c r="C60" s="8">
        <v>4201253.0100000435</v>
      </c>
      <c r="D60" s="8">
        <v>14869</v>
      </c>
      <c r="E60" s="8">
        <v>825265.15999998967</v>
      </c>
      <c r="F60" s="8">
        <v>14314</v>
      </c>
      <c r="G60" s="8">
        <v>555000</v>
      </c>
      <c r="H60" s="8">
        <v>555</v>
      </c>
      <c r="I60" s="8">
        <v>1380265.1599999897</v>
      </c>
      <c r="J60" s="23">
        <f t="shared" si="0"/>
        <v>0.96267401977268141</v>
      </c>
    </row>
    <row r="61" spans="2:10" x14ac:dyDescent="0.3">
      <c r="B61" s="7" t="s">
        <v>240</v>
      </c>
      <c r="C61" s="8">
        <v>21361489.920000091</v>
      </c>
      <c r="D61" s="8">
        <v>11130</v>
      </c>
      <c r="E61" s="8">
        <v>556290.52000001143</v>
      </c>
      <c r="F61" s="8">
        <v>10150</v>
      </c>
      <c r="G61" s="8">
        <v>980000</v>
      </c>
      <c r="H61" s="8">
        <v>980</v>
      </c>
      <c r="I61" s="8">
        <v>1536290.5200000114</v>
      </c>
      <c r="J61" s="23">
        <f t="shared" si="0"/>
        <v>0.91194968553459121</v>
      </c>
    </row>
    <row r="62" spans="2:10" x14ac:dyDescent="0.3">
      <c r="B62" s="7" t="s">
        <v>162</v>
      </c>
      <c r="C62" s="8">
        <v>6277374.7299998719</v>
      </c>
      <c r="D62" s="8">
        <v>55136</v>
      </c>
      <c r="E62" s="8">
        <v>692345.49000000616</v>
      </c>
      <c r="F62" s="8">
        <v>54559</v>
      </c>
      <c r="G62" s="8">
        <v>577000</v>
      </c>
      <c r="H62" s="8">
        <v>577</v>
      </c>
      <c r="I62" s="8">
        <v>1269345.4900000063</v>
      </c>
      <c r="J62" s="23">
        <f t="shared" si="0"/>
        <v>0.98953496807893204</v>
      </c>
    </row>
    <row r="63" spans="2:10" x14ac:dyDescent="0.3">
      <c r="B63" s="7" t="s">
        <v>163</v>
      </c>
      <c r="C63" s="8">
        <v>4035094.329999994</v>
      </c>
      <c r="D63" s="8">
        <v>29147</v>
      </c>
      <c r="E63" s="8">
        <v>623017.63000000257</v>
      </c>
      <c r="F63" s="8">
        <v>28505</v>
      </c>
      <c r="G63" s="8">
        <v>642000</v>
      </c>
      <c r="H63" s="8">
        <v>642</v>
      </c>
      <c r="I63" s="8">
        <v>1265017.6300000027</v>
      </c>
      <c r="J63" s="23">
        <f t="shared" si="0"/>
        <v>0.97797371942223899</v>
      </c>
    </row>
    <row r="64" spans="2:10" x14ac:dyDescent="0.3">
      <c r="B64" s="7" t="s">
        <v>164</v>
      </c>
      <c r="C64" s="8">
        <v>4091297.1099999663</v>
      </c>
      <c r="D64" s="8">
        <v>17911</v>
      </c>
      <c r="E64" s="8">
        <v>1244463.3300000094</v>
      </c>
      <c r="F64" s="8">
        <v>17174</v>
      </c>
      <c r="G64" s="8">
        <v>737000</v>
      </c>
      <c r="H64" s="8">
        <v>737</v>
      </c>
      <c r="I64" s="8">
        <v>1981463.3300000094</v>
      </c>
      <c r="J64" s="23">
        <f t="shared" si="0"/>
        <v>0.95885210206018645</v>
      </c>
    </row>
    <row r="65" spans="2:10" x14ac:dyDescent="0.3">
      <c r="B65" s="7" t="s">
        <v>165</v>
      </c>
      <c r="C65" s="8">
        <v>4510315.9499999871</v>
      </c>
      <c r="D65" s="8">
        <v>23386</v>
      </c>
      <c r="E65" s="8">
        <v>1097481.9600000228</v>
      </c>
      <c r="F65" s="8">
        <v>22684</v>
      </c>
      <c r="G65" s="8">
        <v>702000</v>
      </c>
      <c r="H65" s="8">
        <v>702</v>
      </c>
      <c r="I65" s="8">
        <v>1799481.9600000228</v>
      </c>
      <c r="J65" s="23">
        <f t="shared" si="0"/>
        <v>0.96998204053707349</v>
      </c>
    </row>
    <row r="66" spans="2:10" x14ac:dyDescent="0.3">
      <c r="B66" s="7" t="s">
        <v>166</v>
      </c>
      <c r="C66" s="8">
        <v>3140475.7399999942</v>
      </c>
      <c r="D66" s="8">
        <v>1474</v>
      </c>
      <c r="E66" s="8">
        <v>124657.76</v>
      </c>
      <c r="F66" s="8">
        <v>371</v>
      </c>
      <c r="G66" s="8">
        <v>1103000</v>
      </c>
      <c r="H66" s="8">
        <v>1103</v>
      </c>
      <c r="I66" s="8">
        <v>1227657.76</v>
      </c>
      <c r="J66" s="23">
        <f t="shared" si="0"/>
        <v>0.25169606512890097</v>
      </c>
    </row>
    <row r="67" spans="2:10" x14ac:dyDescent="0.3">
      <c r="B67" s="7" t="s">
        <v>167</v>
      </c>
      <c r="C67" s="8">
        <v>4399433.7199999979</v>
      </c>
      <c r="D67" s="8">
        <v>11564</v>
      </c>
      <c r="E67" s="8">
        <v>667451.58000000287</v>
      </c>
      <c r="F67" s="8">
        <v>11008</v>
      </c>
      <c r="G67" s="8">
        <v>556000</v>
      </c>
      <c r="H67" s="8">
        <v>556</v>
      </c>
      <c r="I67" s="8">
        <v>1223451.5800000029</v>
      </c>
      <c r="J67" s="23">
        <f t="shared" si="0"/>
        <v>0.95191975095122794</v>
      </c>
    </row>
    <row r="68" spans="2:10" x14ac:dyDescent="0.3">
      <c r="B68" s="7" t="s">
        <v>168</v>
      </c>
      <c r="C68" s="8">
        <v>4953338.2599999793</v>
      </c>
      <c r="D68" s="8">
        <v>5774</v>
      </c>
      <c r="E68" s="8">
        <v>480896.92999999941</v>
      </c>
      <c r="F68" s="8">
        <v>5056</v>
      </c>
      <c r="G68" s="8">
        <v>718000</v>
      </c>
      <c r="H68" s="8">
        <v>718</v>
      </c>
      <c r="I68" s="8">
        <v>1198896.9299999995</v>
      </c>
      <c r="J68" s="23">
        <f t="shared" si="0"/>
        <v>0.8756494631104953</v>
      </c>
    </row>
    <row r="69" spans="2:10" x14ac:dyDescent="0.3">
      <c r="B69" s="7" t="s">
        <v>169</v>
      </c>
      <c r="C69" s="8">
        <v>4508333.0699999956</v>
      </c>
      <c r="D69" s="8">
        <v>14922</v>
      </c>
      <c r="E69" s="8">
        <v>674339.28000000014</v>
      </c>
      <c r="F69" s="8">
        <v>14345</v>
      </c>
      <c r="G69" s="8">
        <v>577000</v>
      </c>
      <c r="H69" s="8">
        <v>577</v>
      </c>
      <c r="I69" s="8">
        <v>1251339.2800000003</v>
      </c>
      <c r="J69" s="23">
        <f t="shared" si="0"/>
        <v>0.96133226109100656</v>
      </c>
    </row>
    <row r="70" spans="2:10" x14ac:dyDescent="0.3">
      <c r="B70" s="7" t="s">
        <v>170</v>
      </c>
      <c r="C70" s="8">
        <v>9461593.1799999326</v>
      </c>
      <c r="D70" s="8">
        <v>8025</v>
      </c>
      <c r="E70" s="8">
        <v>329043.50000000087</v>
      </c>
      <c r="F70" s="8">
        <v>7211</v>
      </c>
      <c r="G70" s="8">
        <v>814000</v>
      </c>
      <c r="H70" s="8">
        <v>814</v>
      </c>
      <c r="I70" s="8">
        <v>1143043.5000000009</v>
      </c>
      <c r="J70" s="23">
        <f t="shared" si="0"/>
        <v>0.89856697819314646</v>
      </c>
    </row>
    <row r="71" spans="2:10" x14ac:dyDescent="0.3">
      <c r="B71" s="7" t="s">
        <v>171</v>
      </c>
      <c r="C71" s="8">
        <v>6678446.3699999936</v>
      </c>
      <c r="D71" s="8">
        <v>1864</v>
      </c>
      <c r="E71" s="8">
        <v>331083.17000000039</v>
      </c>
      <c r="F71" s="8">
        <v>1072</v>
      </c>
      <c r="G71" s="8">
        <v>792000</v>
      </c>
      <c r="H71" s="8">
        <v>792</v>
      </c>
      <c r="I71" s="8">
        <v>1123083.1700000004</v>
      </c>
      <c r="J71" s="23">
        <f t="shared" si="0"/>
        <v>0.57510729613733902</v>
      </c>
    </row>
    <row r="72" spans="2:10" x14ac:dyDescent="0.3">
      <c r="B72" s="7" t="s">
        <v>198</v>
      </c>
      <c r="C72" s="8">
        <v>4279172.01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1234454.1466081443</v>
      </c>
      <c r="J72" s="47" t="s">
        <v>241</v>
      </c>
    </row>
    <row r="73" spans="2:10" x14ac:dyDescent="0.3">
      <c r="B73" s="7" t="s">
        <v>172</v>
      </c>
      <c r="C73" s="8">
        <v>5976910.5800000001</v>
      </c>
      <c r="D73" s="8">
        <v>11257</v>
      </c>
      <c r="E73" s="8">
        <v>954283.05999999843</v>
      </c>
      <c r="F73" s="8">
        <v>10536</v>
      </c>
      <c r="G73" s="8">
        <v>721000</v>
      </c>
      <c r="H73" s="8">
        <v>721</v>
      </c>
      <c r="I73" s="8">
        <v>1675283.0599999984</v>
      </c>
      <c r="J73" s="23">
        <f t="shared" si="0"/>
        <v>0.93595096384471888</v>
      </c>
    </row>
    <row r="74" spans="2:10" x14ac:dyDescent="0.3">
      <c r="B74" s="7" t="s">
        <v>173</v>
      </c>
      <c r="C74" s="8">
        <v>2618555.7300000093</v>
      </c>
      <c r="D74" s="8">
        <v>11383</v>
      </c>
      <c r="E74" s="8">
        <v>747074.48000000452</v>
      </c>
      <c r="F74" s="8">
        <v>11054</v>
      </c>
      <c r="G74" s="8">
        <v>329000</v>
      </c>
      <c r="H74" s="8">
        <v>329</v>
      </c>
      <c r="I74" s="8">
        <v>1076074.4800000046</v>
      </c>
      <c r="J74" s="23">
        <f t="shared" si="0"/>
        <v>0.97109725028551352</v>
      </c>
    </row>
    <row r="75" spans="2:10" x14ac:dyDescent="0.3">
      <c r="B75" s="7" t="s">
        <v>197</v>
      </c>
      <c r="C75" s="8">
        <v>4228580.0100000007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1219859.3829390863</v>
      </c>
      <c r="J75" s="47" t="s">
        <v>241</v>
      </c>
    </row>
    <row r="76" spans="2:10" x14ac:dyDescent="0.3">
      <c r="B76" s="7" t="s">
        <v>174</v>
      </c>
      <c r="C76" s="8">
        <v>4075940.9199999762</v>
      </c>
      <c r="D76" s="8">
        <v>10608</v>
      </c>
      <c r="E76" s="8">
        <v>612114.8800000028</v>
      </c>
      <c r="F76" s="8">
        <v>10147</v>
      </c>
      <c r="G76" s="8">
        <v>461000</v>
      </c>
      <c r="H76" s="8">
        <v>461</v>
      </c>
      <c r="I76" s="8">
        <v>1073114.8800000027</v>
      </c>
      <c r="J76" s="23">
        <f t="shared" ref="J76:J97" si="1">F76/D76</f>
        <v>0.95654223227752644</v>
      </c>
    </row>
    <row r="77" spans="2:10" x14ac:dyDescent="0.3">
      <c r="B77" s="7" t="s">
        <v>175</v>
      </c>
      <c r="C77" s="8">
        <v>5972924.1899999557</v>
      </c>
      <c r="D77" s="8">
        <v>10611</v>
      </c>
      <c r="E77" s="8">
        <v>497961.51000000397</v>
      </c>
      <c r="F77" s="8">
        <v>9925</v>
      </c>
      <c r="G77" s="8">
        <v>686000</v>
      </c>
      <c r="H77" s="8">
        <v>686</v>
      </c>
      <c r="I77" s="8">
        <v>1183961.510000004</v>
      </c>
      <c r="J77" s="23">
        <f t="shared" si="1"/>
        <v>0.93535010837809818</v>
      </c>
    </row>
    <row r="78" spans="2:10" x14ac:dyDescent="0.3">
      <c r="B78" s="7" t="s">
        <v>176</v>
      </c>
      <c r="C78" s="8">
        <v>3625724.2999999933</v>
      </c>
      <c r="D78" s="8">
        <v>4876</v>
      </c>
      <c r="E78" s="8">
        <v>529183.92000000027</v>
      </c>
      <c r="F78" s="8">
        <v>4427</v>
      </c>
      <c r="G78" s="8">
        <v>449000</v>
      </c>
      <c r="H78" s="8">
        <v>449</v>
      </c>
      <c r="I78" s="8">
        <v>978183.92000000027</v>
      </c>
      <c r="J78" s="23">
        <f t="shared" si="1"/>
        <v>0.90791632485643969</v>
      </c>
    </row>
    <row r="79" spans="2:10" x14ac:dyDescent="0.3">
      <c r="B79" s="7" t="s">
        <v>177</v>
      </c>
      <c r="C79" s="8">
        <v>5149408.3399999216</v>
      </c>
      <c r="D79" s="8">
        <v>18184</v>
      </c>
      <c r="E79" s="8">
        <v>631542.55000000738</v>
      </c>
      <c r="F79" s="8">
        <v>17591</v>
      </c>
      <c r="G79" s="8">
        <v>593000</v>
      </c>
      <c r="H79" s="8">
        <v>593</v>
      </c>
      <c r="I79" s="8">
        <v>1224542.5500000073</v>
      </c>
      <c r="J79" s="23">
        <f t="shared" si="1"/>
        <v>0.96738891333040034</v>
      </c>
    </row>
    <row r="80" spans="2:10" x14ac:dyDescent="0.3">
      <c r="B80" s="7" t="s">
        <v>178</v>
      </c>
      <c r="C80" s="8">
        <v>8127914.439999572</v>
      </c>
      <c r="D80" s="8">
        <v>6878</v>
      </c>
      <c r="E80" s="8">
        <v>261476.43000000753</v>
      </c>
      <c r="F80" s="8">
        <v>6243</v>
      </c>
      <c r="G80" s="8">
        <v>635000</v>
      </c>
      <c r="H80" s="8">
        <v>635</v>
      </c>
      <c r="I80" s="8">
        <v>896476.4300000075</v>
      </c>
      <c r="J80" s="23">
        <f t="shared" si="1"/>
        <v>0.90767665018900845</v>
      </c>
    </row>
    <row r="81" spans="2:10" x14ac:dyDescent="0.3">
      <c r="B81" s="7" t="s">
        <v>179</v>
      </c>
      <c r="C81" s="8">
        <v>5647025.1299999813</v>
      </c>
      <c r="D81" s="8">
        <v>7060</v>
      </c>
      <c r="E81" s="8">
        <v>317358.67000000109</v>
      </c>
      <c r="F81" s="8">
        <v>6504</v>
      </c>
      <c r="G81" s="8">
        <v>556000</v>
      </c>
      <c r="H81" s="8">
        <v>556</v>
      </c>
      <c r="I81" s="8">
        <v>873358.67000000109</v>
      </c>
      <c r="J81" s="23">
        <f t="shared" si="1"/>
        <v>0.92124645892351276</v>
      </c>
    </row>
    <row r="82" spans="2:10" x14ac:dyDescent="0.3">
      <c r="B82" s="7" t="s">
        <v>180</v>
      </c>
      <c r="C82" s="8">
        <v>3987027.2999999765</v>
      </c>
      <c r="D82" s="8">
        <v>6162</v>
      </c>
      <c r="E82" s="8">
        <v>418382.77000000182</v>
      </c>
      <c r="F82" s="8">
        <v>5708</v>
      </c>
      <c r="G82" s="8">
        <v>454000</v>
      </c>
      <c r="H82" s="8">
        <v>454</v>
      </c>
      <c r="I82" s="8">
        <v>872382.77000000188</v>
      </c>
      <c r="J82" s="23">
        <f t="shared" si="1"/>
        <v>0.92632262252515418</v>
      </c>
    </row>
    <row r="83" spans="2:10" x14ac:dyDescent="0.3">
      <c r="B83" s="7" t="s">
        <v>181</v>
      </c>
      <c r="C83" s="8">
        <v>9628546.3099999633</v>
      </c>
      <c r="D83" s="8">
        <v>16698</v>
      </c>
      <c r="E83" s="8">
        <v>341872.65000000119</v>
      </c>
      <c r="F83" s="8">
        <v>16152</v>
      </c>
      <c r="G83" s="8">
        <v>546000</v>
      </c>
      <c r="H83" s="8">
        <v>546</v>
      </c>
      <c r="I83" s="8">
        <v>887872.65000000119</v>
      </c>
      <c r="J83" s="23">
        <f t="shared" si="1"/>
        <v>0.967301473230327</v>
      </c>
    </row>
    <row r="84" spans="2:10" x14ac:dyDescent="0.3">
      <c r="B84" s="7" t="s">
        <v>182</v>
      </c>
      <c r="C84" s="8">
        <v>4514070.1899999781</v>
      </c>
      <c r="D84" s="8">
        <v>6690</v>
      </c>
      <c r="E84" s="8">
        <v>607229.54000000295</v>
      </c>
      <c r="F84" s="8">
        <v>6365</v>
      </c>
      <c r="G84" s="8">
        <v>325000</v>
      </c>
      <c r="H84" s="8">
        <v>325</v>
      </c>
      <c r="I84" s="8">
        <v>932229.54000000295</v>
      </c>
      <c r="J84" s="23">
        <f t="shared" si="1"/>
        <v>0.95142002989536623</v>
      </c>
    </row>
    <row r="85" spans="2:10" x14ac:dyDescent="0.3">
      <c r="B85" s="7" t="s">
        <v>183</v>
      </c>
      <c r="C85" s="8">
        <v>3321565.9600000172</v>
      </c>
      <c r="D85" s="8">
        <v>7994</v>
      </c>
      <c r="E85" s="8">
        <v>827785.51999999944</v>
      </c>
      <c r="F85" s="8">
        <v>7411</v>
      </c>
      <c r="G85" s="8">
        <v>583000</v>
      </c>
      <c r="H85" s="8">
        <v>583</v>
      </c>
      <c r="I85" s="8">
        <v>1410785.5199999996</v>
      </c>
      <c r="J85" s="23">
        <f t="shared" si="1"/>
        <v>0.92707030272704527</v>
      </c>
    </row>
    <row r="86" spans="2:10" x14ac:dyDescent="0.3">
      <c r="B86" s="7" t="s">
        <v>184</v>
      </c>
      <c r="C86" s="8">
        <v>5154352.6399999643</v>
      </c>
      <c r="D86" s="8">
        <v>6544</v>
      </c>
      <c r="E86" s="8">
        <v>564230.83000000147</v>
      </c>
      <c r="F86" s="8">
        <v>6129</v>
      </c>
      <c r="G86" s="8">
        <v>415000</v>
      </c>
      <c r="H86" s="8">
        <v>415</v>
      </c>
      <c r="I86" s="8">
        <v>979230.83000000147</v>
      </c>
      <c r="J86" s="23">
        <f t="shared" si="1"/>
        <v>0.93658312958435208</v>
      </c>
    </row>
    <row r="87" spans="2:10" x14ac:dyDescent="0.3">
      <c r="B87" s="7" t="s">
        <v>185</v>
      </c>
      <c r="C87" s="8">
        <v>6282736.5399999134</v>
      </c>
      <c r="D87" s="8">
        <v>8042</v>
      </c>
      <c r="E87" s="8">
        <v>363934.46000000444</v>
      </c>
      <c r="F87" s="8">
        <v>7645</v>
      </c>
      <c r="G87" s="8">
        <v>397000</v>
      </c>
      <c r="H87" s="8">
        <v>397</v>
      </c>
      <c r="I87" s="8">
        <v>760934.46000000439</v>
      </c>
      <c r="J87" s="23">
        <f t="shared" si="1"/>
        <v>0.95063417060432731</v>
      </c>
    </row>
    <row r="88" spans="2:10" x14ac:dyDescent="0.3">
      <c r="B88" s="7" t="s">
        <v>186</v>
      </c>
      <c r="C88" s="8">
        <v>6679467.4299999746</v>
      </c>
      <c r="D88" s="8">
        <v>5382</v>
      </c>
      <c r="E88" s="8">
        <v>193852.37999999971</v>
      </c>
      <c r="F88" s="8">
        <v>4872</v>
      </c>
      <c r="G88" s="8">
        <v>510000</v>
      </c>
      <c r="H88" s="8">
        <v>510</v>
      </c>
      <c r="I88" s="8">
        <v>703852.37999999966</v>
      </c>
      <c r="J88" s="23">
        <f t="shared" si="1"/>
        <v>0.90523968784838349</v>
      </c>
    </row>
    <row r="89" spans="2:10" x14ac:dyDescent="0.3">
      <c r="B89" s="7" t="s">
        <v>187</v>
      </c>
      <c r="C89" s="8">
        <v>4929991.7699998775</v>
      </c>
      <c r="D89" s="8">
        <v>13564</v>
      </c>
      <c r="E89" s="8">
        <v>496182.10000000178</v>
      </c>
      <c r="F89" s="8">
        <v>13223</v>
      </c>
      <c r="G89" s="8">
        <v>341000</v>
      </c>
      <c r="H89" s="8">
        <v>341</v>
      </c>
      <c r="I89" s="8">
        <v>837182.10000000172</v>
      </c>
      <c r="J89" s="23">
        <f t="shared" si="1"/>
        <v>0.97485992332645233</v>
      </c>
    </row>
    <row r="90" spans="2:10" x14ac:dyDescent="0.3">
      <c r="B90" s="7" t="s">
        <v>188</v>
      </c>
      <c r="C90" s="8">
        <v>3585574.1299999738</v>
      </c>
      <c r="D90" s="8">
        <v>7479</v>
      </c>
      <c r="E90" s="8">
        <v>334497.49000000034</v>
      </c>
      <c r="F90" s="8">
        <v>7266</v>
      </c>
      <c r="G90" s="8">
        <v>213000</v>
      </c>
      <c r="H90" s="8">
        <v>213</v>
      </c>
      <c r="I90" s="8">
        <v>547497.49000000034</v>
      </c>
      <c r="J90" s="23">
        <f t="shared" si="1"/>
        <v>0.9715202567188127</v>
      </c>
    </row>
    <row r="91" spans="2:10" x14ac:dyDescent="0.3">
      <c r="B91" s="7" t="s">
        <v>189</v>
      </c>
      <c r="C91" s="8">
        <v>1177498.0700000019</v>
      </c>
      <c r="D91" s="8">
        <v>3473</v>
      </c>
      <c r="E91" s="8">
        <v>383128.62999999948</v>
      </c>
      <c r="F91" s="8">
        <v>3311</v>
      </c>
      <c r="G91" s="8">
        <v>162000</v>
      </c>
      <c r="H91" s="8">
        <v>162</v>
      </c>
      <c r="I91" s="8">
        <v>545128.62999999942</v>
      </c>
      <c r="J91" s="23">
        <f t="shared" si="1"/>
        <v>0.95335444860351282</v>
      </c>
    </row>
    <row r="92" spans="2:10" x14ac:dyDescent="0.3">
      <c r="B92" s="7" t="s">
        <v>190</v>
      </c>
      <c r="C92" s="8">
        <v>2192524.9999999925</v>
      </c>
      <c r="D92" s="8">
        <v>4616</v>
      </c>
      <c r="E92" s="8">
        <v>417764.62000000017</v>
      </c>
      <c r="F92" s="8">
        <v>4326</v>
      </c>
      <c r="G92" s="8">
        <v>290000</v>
      </c>
      <c r="H92" s="8">
        <v>290</v>
      </c>
      <c r="I92" s="8">
        <v>707764.62000000011</v>
      </c>
      <c r="J92" s="23">
        <f t="shared" si="1"/>
        <v>0.9371750433275563</v>
      </c>
    </row>
    <row r="93" spans="2:10" x14ac:dyDescent="0.3">
      <c r="B93" s="7" t="s">
        <v>191</v>
      </c>
      <c r="C93" s="8">
        <v>8304177.4799999902</v>
      </c>
      <c r="D93" s="8">
        <v>2771</v>
      </c>
      <c r="E93" s="8">
        <v>160204.58000000048</v>
      </c>
      <c r="F93" s="8">
        <v>2496</v>
      </c>
      <c r="G93" s="8">
        <v>275000</v>
      </c>
      <c r="H93" s="8">
        <v>275</v>
      </c>
      <c r="I93" s="8">
        <v>435204.58000000048</v>
      </c>
      <c r="J93" s="23">
        <f t="shared" si="1"/>
        <v>0.90075784915193069</v>
      </c>
    </row>
    <row r="94" spans="2:10" x14ac:dyDescent="0.3">
      <c r="B94" s="7" t="s">
        <v>192</v>
      </c>
      <c r="C94" s="8">
        <v>2987255.1199999982</v>
      </c>
      <c r="D94" s="8">
        <v>5542</v>
      </c>
      <c r="E94" s="8">
        <v>476401.46000000782</v>
      </c>
      <c r="F94" s="8">
        <v>5459</v>
      </c>
      <c r="G94" s="8">
        <v>83000</v>
      </c>
      <c r="H94" s="8">
        <v>83</v>
      </c>
      <c r="I94" s="8">
        <v>559401.46000000788</v>
      </c>
      <c r="J94" s="23">
        <f t="shared" si="1"/>
        <v>0.98502345723565499</v>
      </c>
    </row>
    <row r="95" spans="2:10" x14ac:dyDescent="0.3">
      <c r="B95" s="7" t="s">
        <v>193</v>
      </c>
      <c r="C95" s="8">
        <v>4789941.0000000019</v>
      </c>
      <c r="D95" s="8">
        <v>880</v>
      </c>
      <c r="E95" s="8">
        <v>72055.520000000033</v>
      </c>
      <c r="F95" s="8">
        <v>437</v>
      </c>
      <c r="G95" s="8">
        <v>443000</v>
      </c>
      <c r="H95" s="8">
        <v>443</v>
      </c>
      <c r="I95" s="8">
        <v>515055.52</v>
      </c>
      <c r="J95" s="23">
        <f t="shared" si="1"/>
        <v>0.49659090909090908</v>
      </c>
    </row>
    <row r="96" spans="2:10" x14ac:dyDescent="0.3">
      <c r="B96" s="7" t="s">
        <v>196</v>
      </c>
      <c r="C96" s="8">
        <v>2755675.42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794956.34692309075</v>
      </c>
      <c r="J96" s="47" t="s">
        <v>241</v>
      </c>
    </row>
    <row r="97" spans="2:10" x14ac:dyDescent="0.3">
      <c r="B97" s="7" t="s">
        <v>194</v>
      </c>
      <c r="C97" s="8">
        <v>8263199.7199999979</v>
      </c>
      <c r="D97" s="8">
        <v>3876</v>
      </c>
      <c r="E97" s="8">
        <v>113994.67999999972</v>
      </c>
      <c r="F97" s="8">
        <v>3375</v>
      </c>
      <c r="G97" s="8">
        <v>501000</v>
      </c>
      <c r="H97" s="8">
        <v>501</v>
      </c>
      <c r="I97" s="8">
        <v>614994.6799999997</v>
      </c>
      <c r="J97" s="23">
        <f t="shared" si="1"/>
        <v>0.87074303405572751</v>
      </c>
    </row>
    <row r="98" spans="2:10" x14ac:dyDescent="0.3">
      <c r="B98" s="12" t="s">
        <v>0</v>
      </c>
      <c r="C98" s="10">
        <f>SUM(C11:C97)</f>
        <v>635064423.27999294</v>
      </c>
      <c r="D98" s="10">
        <f t="shared" ref="D98:I98" si="2">SUM(D11:D97)</f>
        <v>1346495</v>
      </c>
      <c r="E98" s="10">
        <f t="shared" si="2"/>
        <v>84860402.400000736</v>
      </c>
      <c r="F98" s="10">
        <f t="shared" si="2"/>
        <v>1267560</v>
      </c>
      <c r="G98" s="10">
        <f t="shared" si="2"/>
        <v>78935000</v>
      </c>
      <c r="H98" s="10">
        <f t="shared" si="2"/>
        <v>78935</v>
      </c>
      <c r="I98" s="10">
        <f t="shared" si="2"/>
        <v>167044672.27647114</v>
      </c>
      <c r="J98" s="24">
        <f>F98/D98</f>
        <v>0.94137742806323088</v>
      </c>
    </row>
    <row r="99" spans="2:10" x14ac:dyDescent="0.3">
      <c r="B99" s="14" t="s">
        <v>195</v>
      </c>
      <c r="C99" s="4"/>
      <c r="D99" s="5"/>
      <c r="E99" s="4"/>
      <c r="F99" s="5"/>
      <c r="G99" s="4"/>
      <c r="H99" s="5"/>
      <c r="I99" s="4"/>
      <c r="J99" s="6"/>
    </row>
    <row r="100" spans="2:10" x14ac:dyDescent="0.3">
      <c r="B100" s="14" t="s">
        <v>199</v>
      </c>
    </row>
    <row r="101" spans="2:10" x14ac:dyDescent="0.3">
      <c r="B101" s="89" t="s">
        <v>267</v>
      </c>
      <c r="C101" s="89"/>
      <c r="D101" s="89"/>
      <c r="E101" s="89"/>
      <c r="F101" s="89"/>
      <c r="G101" s="89"/>
      <c r="H101" s="89"/>
      <c r="I101" s="89"/>
      <c r="J101" s="89"/>
    </row>
    <row r="102" spans="2:10" x14ac:dyDescent="0.3">
      <c r="B102" s="89"/>
      <c r="C102" s="89"/>
      <c r="D102" s="89"/>
      <c r="E102" s="89"/>
      <c r="F102" s="89"/>
      <c r="G102" s="89"/>
      <c r="H102" s="89"/>
      <c r="I102" s="89"/>
      <c r="J102" s="89"/>
    </row>
  </sheetData>
  <mergeCells count="14">
    <mergeCell ref="B101:J102"/>
    <mergeCell ref="B2:J2"/>
    <mergeCell ref="B3:J3"/>
    <mergeCell ref="B4:J4"/>
    <mergeCell ref="B5:J5"/>
    <mergeCell ref="G9:H9"/>
    <mergeCell ref="I9:I10"/>
    <mergeCell ref="J9:J10"/>
    <mergeCell ref="B6:C6"/>
    <mergeCell ref="B8:B10"/>
    <mergeCell ref="C8:C10"/>
    <mergeCell ref="D8:D10"/>
    <mergeCell ref="E9:F9"/>
    <mergeCell ref="E8:J8"/>
  </mergeCells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CONSOLIDADO SFP</vt:lpstr>
      <vt:lpstr>BANCOS</vt:lpstr>
      <vt:lpstr>MUTUALISTAS</vt:lpstr>
      <vt:lpstr>SOC FINANCIERAS</vt:lpstr>
      <vt:lpstr>CONSOLIDADO SFPS</vt:lpstr>
      <vt:lpstr>SEGMENTO 1</vt:lpstr>
      <vt:lpstr>SEGMENTO 2</vt:lpstr>
      <vt:lpstr>SEGMENTO 3</vt:lpstr>
      <vt:lpstr>SEGMENTO 4 y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2016-06-08T19:41:13Z</dcterms:modified>
</cp:coreProperties>
</file>