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Abril 2017\"/>
    </mc:Choice>
  </mc:AlternateContent>
  <bookViews>
    <workbookView showSheetTabs="0" xWindow="0" yWindow="0" windowWidth="19368" windowHeight="9396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18" i="5" l="1"/>
  <c r="P19" i="5"/>
  <c r="P19" i="11" l="1"/>
  <c r="P19" i="10"/>
  <c r="P19" i="9"/>
  <c r="P19" i="8"/>
  <c r="P19" i="7"/>
  <c r="F19" i="8" l="1"/>
  <c r="E19" i="8"/>
  <c r="P18" i="11" l="1"/>
  <c r="P17" i="11"/>
  <c r="P16" i="11"/>
  <c r="P15" i="11"/>
  <c r="P14" i="11"/>
  <c r="P13" i="11"/>
  <c r="P12" i="11"/>
  <c r="P18" i="10"/>
  <c r="P17" i="10"/>
  <c r="P16" i="10"/>
  <c r="P15" i="10"/>
  <c r="P14" i="10"/>
  <c r="P13" i="10"/>
  <c r="P12" i="10"/>
  <c r="P18" i="9"/>
  <c r="P17" i="9"/>
  <c r="P16" i="9"/>
  <c r="P15" i="9"/>
  <c r="P14" i="9"/>
  <c r="P13" i="9"/>
  <c r="P12" i="9"/>
  <c r="P18" i="8"/>
  <c r="P17" i="8"/>
  <c r="P16" i="8"/>
  <c r="P15" i="8"/>
  <c r="P14" i="8"/>
  <c r="P13" i="8"/>
  <c r="P12" i="8"/>
  <c r="P18" i="7"/>
  <c r="P17" i="7"/>
  <c r="P16" i="7"/>
  <c r="P17" i="5"/>
  <c r="P16" i="5"/>
  <c r="P15" i="5"/>
  <c r="P14" i="5"/>
  <c r="P13" i="5"/>
  <c r="D19" i="8"/>
  <c r="P12" i="5"/>
  <c r="O19" i="11" l="1"/>
  <c r="N19" i="11"/>
  <c r="M19" i="11"/>
  <c r="L19" i="11"/>
  <c r="K19" i="11"/>
  <c r="J19" i="11"/>
  <c r="I19" i="11"/>
  <c r="H19" i="11"/>
  <c r="G19" i="11"/>
  <c r="F19" i="11"/>
  <c r="E19" i="11"/>
  <c r="D19" i="11"/>
  <c r="M18" i="11" l="1"/>
  <c r="K16" i="10" l="1"/>
  <c r="D12" i="11" l="1"/>
  <c r="E12" i="11"/>
  <c r="F12" i="11"/>
  <c r="G12" i="11"/>
  <c r="H12" i="11"/>
  <c r="I12" i="11"/>
  <c r="J12" i="11"/>
  <c r="K12" i="11"/>
  <c r="L12" i="11"/>
  <c r="M12" i="11"/>
  <c r="N12" i="11"/>
  <c r="O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D18" i="11"/>
  <c r="E18" i="11"/>
  <c r="F18" i="11"/>
  <c r="G18" i="11"/>
  <c r="H18" i="11"/>
  <c r="I18" i="11"/>
  <c r="J18" i="11"/>
  <c r="K18" i="11"/>
  <c r="L18" i="11"/>
  <c r="N18" i="11"/>
  <c r="O18" i="11"/>
  <c r="E11" i="11"/>
  <c r="F11" i="11"/>
  <c r="G11" i="11"/>
  <c r="H11" i="11"/>
  <c r="I11" i="11"/>
  <c r="J11" i="11"/>
  <c r="K11" i="11"/>
  <c r="L11" i="11"/>
  <c r="M11" i="11"/>
  <c r="N11" i="11"/>
  <c r="O11" i="11"/>
  <c r="D11" i="11"/>
  <c r="D12" i="8" l="1"/>
  <c r="E12" i="8"/>
  <c r="F12" i="8"/>
  <c r="G12" i="8"/>
  <c r="H12" i="8"/>
  <c r="I12" i="8"/>
  <c r="J12" i="8"/>
  <c r="K12" i="8"/>
  <c r="L12" i="8"/>
  <c r="M12" i="8"/>
  <c r="N12" i="8"/>
  <c r="O12" i="8"/>
  <c r="D13" i="8"/>
  <c r="E13" i="8"/>
  <c r="F13" i="8"/>
  <c r="G13" i="8"/>
  <c r="H13" i="8"/>
  <c r="I13" i="8"/>
  <c r="J13" i="8"/>
  <c r="K13" i="8"/>
  <c r="L13" i="8"/>
  <c r="M13" i="8"/>
  <c r="N13" i="8"/>
  <c r="O13" i="8"/>
  <c r="D14" i="8"/>
  <c r="E14" i="8"/>
  <c r="F14" i="8"/>
  <c r="G14" i="8"/>
  <c r="H14" i="8"/>
  <c r="I14" i="8"/>
  <c r="J14" i="8"/>
  <c r="K14" i="8"/>
  <c r="L14" i="8"/>
  <c r="M14" i="8"/>
  <c r="N14" i="8"/>
  <c r="O14" i="8"/>
  <c r="D15" i="8"/>
  <c r="E15" i="8"/>
  <c r="F15" i="8"/>
  <c r="G15" i="8"/>
  <c r="H15" i="8"/>
  <c r="I15" i="8"/>
  <c r="J15" i="8"/>
  <c r="K15" i="8"/>
  <c r="L15" i="8"/>
  <c r="M15" i="8"/>
  <c r="N15" i="8"/>
  <c r="O15" i="8"/>
  <c r="D16" i="8"/>
  <c r="E16" i="8"/>
  <c r="F16" i="8"/>
  <c r="G16" i="8"/>
  <c r="H16" i="8"/>
  <c r="I16" i="8"/>
  <c r="J16" i="8"/>
  <c r="K16" i="8"/>
  <c r="L16" i="8"/>
  <c r="M16" i="8"/>
  <c r="N16" i="8"/>
  <c r="O16" i="8"/>
  <c r="D17" i="8"/>
  <c r="E17" i="8"/>
  <c r="F17" i="8"/>
  <c r="G17" i="8"/>
  <c r="H17" i="8"/>
  <c r="I17" i="8"/>
  <c r="J17" i="8"/>
  <c r="K17" i="8"/>
  <c r="L17" i="8"/>
  <c r="M17" i="8"/>
  <c r="N17" i="8"/>
  <c r="O17" i="8"/>
  <c r="D18" i="8"/>
  <c r="E18" i="8"/>
  <c r="F18" i="8"/>
  <c r="G18" i="8"/>
  <c r="H18" i="8"/>
  <c r="I18" i="8"/>
  <c r="J18" i="8"/>
  <c r="K18" i="8"/>
  <c r="L18" i="8"/>
  <c r="M18" i="8"/>
  <c r="N18" i="8"/>
  <c r="O18" i="8"/>
  <c r="E11" i="8"/>
  <c r="F11" i="8"/>
  <c r="G11" i="8"/>
  <c r="H11" i="8"/>
  <c r="I11" i="8"/>
  <c r="J11" i="8"/>
  <c r="K11" i="8"/>
  <c r="L11" i="8"/>
  <c r="M11" i="8"/>
  <c r="N11" i="8"/>
  <c r="O11" i="8"/>
  <c r="D11" i="8"/>
</calcChain>
</file>

<file path=xl/sharedStrings.xml><?xml version="1.0" encoding="utf-8"?>
<sst xmlns="http://schemas.openxmlformats.org/spreadsheetml/2006/main" count="176" uniqueCount="58">
  <si>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</si>
  <si>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</si>
  <si>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</si>
  <si>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</si>
  <si>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</si>
  <si>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</si>
  <si>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</si>
  <si>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</si>
  <si>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</si>
  <si>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</si>
  <si>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</si>
  <si>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</si>
  <si>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</si>
  <si>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</si>
  <si>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</si>
  <si>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</si>
  <si>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</si>
  <si>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Patrimonio</t>
  </si>
  <si>
    <t>Contribuciones</t>
  </si>
  <si>
    <t>Año</t>
  </si>
  <si>
    <t>Mes</t>
  </si>
  <si>
    <t xml:space="preserve">(1)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</si>
  <si>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</si>
  <si>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</si>
  <si>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</si>
  <si>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DEL PATRIMONIO DE LOS FONDOS DE SEGURO DE DEPÓSITOS</t>
  </si>
  <si>
    <t>EVOLUCIÓN HISTÓRICA DEL PATRIMONIO DEL FONDO DE SEGURO DE DEPÓSITOS POPULAR Y SOLIDARIO</t>
  </si>
  <si>
    <t>EVOLUCIÓN HISTÓRICA DEL PATRIMONIO DEL FONDO DE SEGURO DE DEPÓSITOS PRIVADO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</si>
  <si>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</si>
  <si>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</si>
  <si>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</si>
  <si>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</si>
  <si>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</si>
  <si>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</si>
  <si>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</si>
  <si>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</si>
  <si>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</si>
  <si>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</si>
  <si>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</si>
  <si>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</si>
  <si>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</si>
  <si>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</si>
  <si>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</si>
  <si>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</si>
  <si>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</si>
  <si>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</si>
  <si>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</si>
  <si>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 LAS CONTRIBUCIONES AL FONDO DE SEGURO DE DEPÓSITOS POPULAR Y SOLIDARIO</t>
  </si>
  <si>
    <t>(3) A partir del mes de agosto de 2016 las Asociaciones Mutualistas de Ahorro y Crédito comienzan a aportar en el sector financiero popular y solidario.</t>
  </si>
  <si>
    <t xml:space="preserve">(4) En agosto de 2016 se deduce el valor de las contribuciones acumuladas de las Asociaciones Mutualistas de Ahorro y Crédito para la Vivienda por el valor de US$30,03 millones. </t>
  </si>
  <si>
    <t xml:space="preserve">(3) En agosto de 2016 se incluye el valor de las contribuciones acumuladas de las Asociaciones Mutualistas de Ahorro y Crédito para la Vivienda por el valor de US$30,03 millones. 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</si>
  <si>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</si>
  <si>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 xml:space="preserve">(3) El valor del Fideicomiso del Sector Financiero Popular y Solidario registrado a octubre de 2016 debe ser considerado como un dato provisional, debido a que las cuentas por cobrar se encuentran en proceso de revisión. </t>
  </si>
  <si>
    <t xml:space="preserve">(5) A partir de septiembre de 2016, para periodos diferentes a diciembre se incluye al Patrimonio Neto los resultados del ejercicio. </t>
  </si>
  <si>
    <t xml:space="preserve">(6) A diciembre de 2016 se constituyen provisiones de cuentas por cobrar a entidades en liquidación. </t>
  </si>
  <si>
    <t xml:space="preserve">(4) A diciembre de 2016 se constituyen provisiones de cuentas por cobrar a entidades en liquidación.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</si>
  <si>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2017)</t>
    </r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</si>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</sst>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4" fontId="0" fillId="2" borderId="3" xfId="0" applyNumberFormat="1" applyFont="1" applyFill="1" applyBorder="1"/>
    <xf numFmtId="164" fontId="0" fillId="2" borderId="2" xfId="0" applyNumberFormat="1" applyFont="1" applyFill="1" applyBorder="1"/>
    <xf numFmtId="165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4" fontId="0" fillId="2" borderId="0" xfId="3" applyNumberFormat="1" applyFont="1" applyFill="1"/>
    <xf numFmtId="164" fontId="0" fillId="0" borderId="0" xfId="3" applyNumberFormat="1" applyFont="1"/>
    <xf numFmtId="0" fontId="13" fillId="2" borderId="0" xfId="0" applyFont="1" applyFill="1" applyBorder="1" applyAlignment="1"/>
    <xf numFmtId="164" fontId="0" fillId="2" borderId="0" xfId="0" applyNumberFormat="1" applyFont="1" applyFill="1" applyBorder="1" applyAlignment="1">
      <alignment horizontal="left"/>
    </xf>
    <xf numFmtId="43" fontId="0" fillId="2" borderId="0" xfId="0" applyNumberFormat="1" applyFont="1" applyFill="1"/>
    <xf numFmtId="10" fontId="0" fillId="2" borderId="0" xfId="2" applyNumberFormat="1" applyFont="1" applyFill="1"/>
    <xf numFmtId="165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0" fillId="2" borderId="0" xfId="0" applyNumberFormat="1" applyFont="1" applyFill="1" applyBorder="1"/>
    <xf numFmtId="165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workbookViewId="0"/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16384" width="11.5546875" style="6"/>
  </cols>
  <sheetData>
    <row r="2" spans="1:8" x14ac:dyDescent="0.3">
      <c r="G2" s="56" t="s">
        <v>56</v>
      </c>
      <c r="H2" s="56"/>
    </row>
    <row r="3" spans="1:8" x14ac:dyDescent="0.3">
      <c r="G3" s="56"/>
      <c r="H3" s="56"/>
    </row>
    <row r="4" spans="1:8" ht="22.5" customHeight="1" x14ac:dyDescent="0.3">
      <c r="G4" s="56"/>
      <c r="H4" s="56"/>
    </row>
    <row r="5" spans="1:8" x14ac:dyDescent="0.3">
      <c r="G5" s="56"/>
      <c r="H5" s="56"/>
    </row>
    <row r="6" spans="1:8" x14ac:dyDescent="0.3">
      <c r="G6" s="56"/>
      <c r="H6" s="56"/>
    </row>
    <row r="8" spans="1:8" ht="18" x14ac:dyDescent="0.35">
      <c r="B8" s="69" t="s">
        <v>35</v>
      </c>
      <c r="C8" s="69"/>
      <c r="D8" s="69"/>
      <c r="E8" s="69"/>
      <c r="F8" s="69"/>
      <c r="G8" s="69"/>
      <c r="H8" s="69"/>
    </row>
    <row r="10" spans="1:8" x14ac:dyDescent="0.3">
      <c r="B10" s="27" t="s">
        <v>42</v>
      </c>
      <c r="C10" s="70" t="s">
        <v>13</v>
      </c>
      <c r="D10" s="71"/>
      <c r="E10" s="71"/>
      <c r="F10" s="71"/>
      <c r="G10" s="71"/>
      <c r="H10" s="72"/>
    </row>
    <row r="11" spans="1:8" x14ac:dyDescent="0.3">
      <c r="A11" s="26"/>
      <c r="B11" s="28" t="s">
        <v>36</v>
      </c>
      <c r="C11" s="60" t="s">
        <v>17</v>
      </c>
      <c r="D11" s="61"/>
      <c r="E11" s="61"/>
      <c r="F11" s="61"/>
      <c r="G11" s="61"/>
      <c r="H11" s="62"/>
    </row>
    <row r="12" spans="1:8" x14ac:dyDescent="0.3">
      <c r="A12" s="26"/>
      <c r="B12" s="28" t="s">
        <v>37</v>
      </c>
      <c r="C12" s="60" t="s">
        <v>18</v>
      </c>
      <c r="D12" s="61"/>
      <c r="E12" s="61"/>
      <c r="F12" s="61"/>
      <c r="G12" s="61"/>
      <c r="H12" s="62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43</v>
      </c>
      <c r="C14" s="73" t="s">
        <v>14</v>
      </c>
      <c r="D14" s="74"/>
      <c r="E14" s="74"/>
      <c r="F14" s="74"/>
      <c r="G14" s="74"/>
      <c r="H14" s="75"/>
    </row>
    <row r="15" spans="1:8" x14ac:dyDescent="0.3">
      <c r="B15" s="28" t="s">
        <v>38</v>
      </c>
      <c r="C15" s="60" t="s">
        <v>17</v>
      </c>
      <c r="D15" s="61"/>
      <c r="E15" s="61"/>
      <c r="F15" s="61"/>
      <c r="G15" s="61"/>
      <c r="H15" s="62"/>
    </row>
    <row r="16" spans="1:8" x14ac:dyDescent="0.3">
      <c r="B16" s="28" t="s">
        <v>39</v>
      </c>
      <c r="C16" s="60" t="s">
        <v>18</v>
      </c>
      <c r="D16" s="61"/>
      <c r="E16" s="61"/>
      <c r="F16" s="61"/>
      <c r="G16" s="61"/>
      <c r="H16" s="62"/>
    </row>
    <row r="18" spans="2:8" x14ac:dyDescent="0.3">
      <c r="B18" s="36" t="s">
        <v>44</v>
      </c>
      <c r="C18" s="63" t="s">
        <v>24</v>
      </c>
      <c r="D18" s="64"/>
      <c r="E18" s="64"/>
      <c r="F18" s="64"/>
      <c r="G18" s="64"/>
      <c r="H18" s="65"/>
    </row>
    <row r="19" spans="2:8" x14ac:dyDescent="0.3">
      <c r="B19" s="37" t="s">
        <v>40</v>
      </c>
      <c r="C19" s="66" t="s">
        <v>17</v>
      </c>
      <c r="D19" s="67"/>
      <c r="E19" s="67"/>
      <c r="F19" s="67"/>
      <c r="G19" s="67"/>
      <c r="H19" s="68"/>
    </row>
    <row r="20" spans="2:8" x14ac:dyDescent="0.3">
      <c r="B20" s="38" t="s">
        <v>41</v>
      </c>
      <c r="C20" s="57" t="s">
        <v>18</v>
      </c>
      <c r="D20" s="58"/>
      <c r="E20" s="58"/>
      <c r="F20" s="58"/>
      <c r="G20" s="58"/>
      <c r="H20" s="59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1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27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4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84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f t="shared" ref="P12:P17" si="0">O12/O11-1</f>
        <v>0.50741621850480612</v>
      </c>
    </row>
    <row r="13" spans="2:17" x14ac:dyDescent="0.3">
      <c r="B13" s="84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f t="shared" si="0"/>
        <v>0.44189334500716493</v>
      </c>
    </row>
    <row r="14" spans="2:17" x14ac:dyDescent="0.3">
      <c r="B14" s="84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f t="shared" si="0"/>
        <v>0.3722069799332528</v>
      </c>
    </row>
    <row r="15" spans="2:17" x14ac:dyDescent="0.3">
      <c r="B15" s="84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f t="shared" si="0"/>
        <v>0.15947425337536236</v>
      </c>
    </row>
    <row r="16" spans="2:17" x14ac:dyDescent="0.3">
      <c r="B16" s="84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f t="shared" si="0"/>
        <v>0.25106322292811645</v>
      </c>
    </row>
    <row r="17" spans="2:79" x14ac:dyDescent="0.3">
      <c r="B17" s="84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f t="shared" si="0"/>
        <v>0.20697632940791122</v>
      </c>
    </row>
    <row r="18" spans="2:79" x14ac:dyDescent="0.3">
      <c r="B18" s="84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1197081696.24</v>
      </c>
      <c r="P18" s="35">
        <f>O18/O17-1</f>
        <v>9.9100051712039727E-2</v>
      </c>
    </row>
    <row r="19" spans="2:79" x14ac:dyDescent="0.3">
      <c r="B19" s="85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>+F19/F18-1</f>
        <v>9.8055131697679654E-2</v>
      </c>
    </row>
    <row r="20" spans="2:79" x14ac:dyDescent="0.3">
      <c r="B20" s="13"/>
      <c r="C20" s="55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2:79" x14ac:dyDescent="0.3">
      <c r="B21" s="16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79" ht="27.6" customHeight="1" x14ac:dyDescent="0.3">
      <c r="B22" s="76" t="s">
        <v>21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79" ht="27.6" customHeight="1" x14ac:dyDescent="0.3">
      <c r="B23" s="76" t="s">
        <v>22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79" ht="27.6" customHeight="1" x14ac:dyDescent="0.3">
      <c r="B24" s="76" t="s">
        <v>32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79" ht="21" customHeight="1" x14ac:dyDescent="0.3">
      <c r="B25" s="76" t="s">
        <v>49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79" x14ac:dyDescent="0.3">
      <c r="B26" s="48" t="s">
        <v>53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79" x14ac:dyDescent="0.3">
      <c r="B27" s="76" t="s">
        <v>54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79" x14ac:dyDescent="0.3">
      <c r="B28" s="41" t="s">
        <v>46</v>
      </c>
      <c r="C28" s="32"/>
      <c r="D28" s="14"/>
      <c r="E28" s="14"/>
      <c r="F28" s="14"/>
      <c r="G28" s="14"/>
      <c r="H28" s="14"/>
      <c r="I28" s="39"/>
      <c r="J28" s="14"/>
      <c r="K28" s="14"/>
      <c r="L28" s="14"/>
      <c r="M28" s="14"/>
      <c r="N28" s="14"/>
      <c r="O28" s="14"/>
    </row>
    <row r="29" spans="2:79" x14ac:dyDescent="0.3">
      <c r="B29" s="13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79" x14ac:dyDescent="0.3">
      <c r="B30" s="13"/>
      <c r="C30" s="1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</row>
    <row r="31" spans="2:79" x14ac:dyDescent="0.3">
      <c r="B31" s="13"/>
      <c r="C31" s="1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</sheetData>
  <mergeCells count="13">
    <mergeCell ref="B27:P27"/>
    <mergeCell ref="B25:P25"/>
    <mergeCell ref="F3:M3"/>
    <mergeCell ref="F4:M4"/>
    <mergeCell ref="F5:M5"/>
    <mergeCell ref="F6:M6"/>
    <mergeCell ref="P9:P10"/>
    <mergeCell ref="B22:P22"/>
    <mergeCell ref="B23:P23"/>
    <mergeCell ref="B24:P24"/>
    <mergeCell ref="D7:E7"/>
    <mergeCell ref="D9:O9"/>
    <mergeCell ref="B11:B1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1"/>
  <sheetViews>
    <sheetView showGridLines="0" zoomScale="80" zoomScaleNormal="80" workbookViewId="0">
      <selection activeCell="P20" sqref="P20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26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21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84"/>
      <c r="C12" s="23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84"/>
      <c r="C13" s="23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84"/>
      <c r="C14" s="23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84"/>
      <c r="C15" s="23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84"/>
      <c r="C16" s="23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f>O16/O15-1</f>
        <v>0.38764321605288243</v>
      </c>
    </row>
    <row r="17" spans="2:18" x14ac:dyDescent="0.3">
      <c r="B17" s="84"/>
      <c r="C17" s="23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f>O17/O16-1</f>
        <v>0.36882979532381999</v>
      </c>
    </row>
    <row r="18" spans="2:18" x14ac:dyDescent="0.3">
      <c r="B18" s="84"/>
      <c r="C18" s="23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213315942.97</v>
      </c>
      <c r="P18" s="35">
        <f>O18/O17-1</f>
        <v>0.45736798008924784</v>
      </c>
    </row>
    <row r="19" spans="2:18" x14ac:dyDescent="0.3">
      <c r="B19" s="85"/>
      <c r="C19" s="52">
        <v>2017</v>
      </c>
      <c r="D19" s="34">
        <v>213158416.5</v>
      </c>
      <c r="E19" s="34">
        <v>215687650.34000003</v>
      </c>
      <c r="F19" s="34">
        <v>258104244.05000004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>+F19/F18-1</f>
        <v>0.66187979174960687</v>
      </c>
    </row>
    <row r="20" spans="2:18" x14ac:dyDescent="0.3">
      <c r="B20" s="13"/>
      <c r="C20" s="14"/>
      <c r="D20" s="15"/>
      <c r="E20" s="15"/>
      <c r="F20" s="15"/>
      <c r="G20" s="15"/>
      <c r="H20" s="15"/>
      <c r="I20" s="15"/>
      <c r="J20" s="42"/>
      <c r="K20" s="42"/>
      <c r="L20" s="15"/>
      <c r="M20" s="15"/>
      <c r="N20" s="15"/>
      <c r="O20" s="15"/>
    </row>
    <row r="21" spans="2:18" x14ac:dyDescent="0.3">
      <c r="B21" s="16" t="s">
        <v>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8" ht="27.6" customHeight="1" x14ac:dyDescent="0.3"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8" ht="27.6" customHeight="1" x14ac:dyDescent="0.3">
      <c r="B23" s="76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8" ht="15" customHeight="1" x14ac:dyDescent="0.3">
      <c r="B24" s="76" t="s">
        <v>50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8" ht="15" customHeight="1" x14ac:dyDescent="0.3">
      <c r="B25" s="48" t="s">
        <v>51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8" ht="15" customHeight="1" x14ac:dyDescent="0.3">
      <c r="B26" s="48" t="s">
        <v>53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8" ht="15" customHeight="1" x14ac:dyDescent="0.3">
      <c r="B27" s="76" t="s">
        <v>54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8" x14ac:dyDescent="0.3">
      <c r="B28" s="41" t="s">
        <v>46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8" x14ac:dyDescent="0.3">
      <c r="B29" s="13"/>
      <c r="C29" s="14"/>
      <c r="D29" s="43"/>
      <c r="E29" s="43"/>
      <c r="F29" s="43"/>
      <c r="I29" s="40"/>
    </row>
    <row r="30" spans="2:18" x14ac:dyDescent="0.3">
      <c r="B30" s="13"/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2:18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2">
    <mergeCell ref="B27:P27"/>
    <mergeCell ref="B24:P24"/>
    <mergeCell ref="F3:M3"/>
    <mergeCell ref="F4:M4"/>
    <mergeCell ref="F5:M5"/>
    <mergeCell ref="F6:M6"/>
    <mergeCell ref="D7:E7"/>
    <mergeCell ref="P9:P10"/>
    <mergeCell ref="B22:P22"/>
    <mergeCell ref="B23:P23"/>
    <mergeCell ref="D9:O9"/>
    <mergeCell ref="B11:B1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0"/>
  <sheetViews>
    <sheetView showGridLines="0" zoomScale="80" zoomScaleNormal="80" workbookViewId="0">
      <selection activeCell="P20" sqref="P20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25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21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23">
        <v>2009</v>
      </c>
      <c r="D11" s="33" t="str">
        <f>IF('Pat P'!D11+'Pat PS'!D11=0,"",'Pat P'!D11+'Pat PS'!D11)</f>
        <v/>
      </c>
      <c r="E11" s="33" t="str">
        <f>IF('Pat P'!E11+'Pat PS'!E11=0,"",'Pat P'!E11+'Pat PS'!E11)</f>
        <v/>
      </c>
      <c r="F11" s="33" t="str">
        <f>IF('Pat P'!F11+'Pat PS'!F11=0,"",'Pat P'!F11+'Pat PS'!F11)</f>
        <v/>
      </c>
      <c r="G11" s="33" t="str">
        <f>IF('Pat P'!G11+'Pat PS'!G11=0,"",'Pat P'!G11+'Pat PS'!G11)</f>
        <v/>
      </c>
      <c r="H11" s="33" t="str">
        <f>IF('Pat P'!H11+'Pat PS'!H11=0,"",'Pat P'!H11+'Pat PS'!H11)</f>
        <v/>
      </c>
      <c r="I11" s="33" t="str">
        <f>IF('Pat P'!I11+'Pat PS'!I11=0,"",'Pat P'!I11+'Pat PS'!I11)</f>
        <v/>
      </c>
      <c r="J11" s="33" t="str">
        <f>IF('Pat P'!J11+'Pat PS'!J11=0,"",'Pat P'!J11+'Pat PS'!J11)</f>
        <v/>
      </c>
      <c r="K11" s="33" t="str">
        <f>IF('Pat P'!K11+'Pat PS'!K11=0,"",'Pat P'!K11+'Pat PS'!K11)</f>
        <v/>
      </c>
      <c r="L11" s="33">
        <f>IF('Pat P'!L11+'Pat PS'!L11=0,"",'Pat P'!L11+'Pat PS'!L11)</f>
        <v>126291034.20999999</v>
      </c>
      <c r="M11" s="33">
        <f>IF('Pat P'!M11+'Pat PS'!M11=0,"",'Pat P'!M11+'Pat PS'!M11)</f>
        <v>189286494.93999997</v>
      </c>
      <c r="N11" s="33">
        <f>IF('Pat P'!N11+'Pat PS'!N11=0,"",'Pat P'!N11+'Pat PS'!N11)</f>
        <v>200379716.80999997</v>
      </c>
      <c r="O11" s="33">
        <f>IF('Pat P'!O11+'Pat PS'!O11=0,"",'Pat P'!O11+'Pat PS'!O11)</f>
        <v>208574637.32999998</v>
      </c>
      <c r="P11" s="31"/>
    </row>
    <row r="12" spans="2:17" x14ac:dyDescent="0.3">
      <c r="B12" s="84"/>
      <c r="C12" s="23">
        <v>2010</v>
      </c>
      <c r="D12" s="33">
        <f>IF('Pat P'!D12+'Pat PS'!D12=0,"",'Pat P'!D12+'Pat PS'!D12)</f>
        <v>216815550.74999997</v>
      </c>
      <c r="E12" s="33">
        <f>IF('Pat P'!E12+'Pat PS'!E12=0,"",'Pat P'!E12+'Pat PS'!E12)</f>
        <v>225272703.97999999</v>
      </c>
      <c r="F12" s="33">
        <f>IF('Pat P'!F12+'Pat PS'!F12=0,"",'Pat P'!F12+'Pat PS'!F12)</f>
        <v>233591808.78999999</v>
      </c>
      <c r="G12" s="33">
        <f>IF('Pat P'!G12+'Pat PS'!G12=0,"",'Pat P'!G12+'Pat PS'!G12)</f>
        <v>242040374.73999998</v>
      </c>
      <c r="H12" s="33">
        <f>IF('Pat P'!H12+'Pat PS'!H12=0,"",'Pat P'!H12+'Pat PS'!H12)</f>
        <v>250427574.43999997</v>
      </c>
      <c r="I12" s="33">
        <f>IF('Pat P'!I12+'Pat PS'!I12=0,"",'Pat P'!I12+'Pat PS'!I12)</f>
        <v>259456167.26999998</v>
      </c>
      <c r="J12" s="33">
        <f>IF('Pat P'!J12+'Pat PS'!J12=0,"",'Pat P'!J12+'Pat PS'!J12)</f>
        <v>268372622.51999998</v>
      </c>
      <c r="K12" s="33">
        <f>IF('Pat P'!K12+'Pat PS'!K12=0,"",'Pat P'!K12+'Pat PS'!K12)</f>
        <v>277407171.95999998</v>
      </c>
      <c r="L12" s="33">
        <f>IF('Pat P'!L12+'Pat PS'!L12=0,"",'Pat P'!L12+'Pat PS'!L12)</f>
        <v>286619226.14999998</v>
      </c>
      <c r="M12" s="33">
        <f>IF('Pat P'!M12+'Pat PS'!M12=0,"",'Pat P'!M12+'Pat PS'!M12)</f>
        <v>295887956.18999994</v>
      </c>
      <c r="N12" s="33">
        <f>IF('Pat P'!N12+'Pat PS'!N12=0,"",'Pat P'!N12+'Pat PS'!N12)</f>
        <v>305103602.25999999</v>
      </c>
      <c r="O12" s="33">
        <f>IF('Pat P'!O12+'Pat PS'!O12=0,"",'Pat P'!O12+'Pat PS'!O12)</f>
        <v>314408791.07999992</v>
      </c>
      <c r="P12" s="35">
        <f t="shared" ref="P12:P18" si="0">O12/O11-1</f>
        <v>0.50741621850480612</v>
      </c>
    </row>
    <row r="13" spans="2:17" x14ac:dyDescent="0.3">
      <c r="B13" s="84"/>
      <c r="C13" s="23">
        <v>2011</v>
      </c>
      <c r="D13" s="33">
        <f>IF('Pat P'!D13+'Pat PS'!D13=0,"",'Pat P'!D13+'Pat PS'!D13)</f>
        <v>324230451.55999994</v>
      </c>
      <c r="E13" s="33">
        <f>IF('Pat P'!E13+'Pat PS'!E13=0,"",'Pat P'!E13+'Pat PS'!E13)</f>
        <v>342691732.12999994</v>
      </c>
      <c r="F13" s="33">
        <f>IF('Pat P'!F13+'Pat PS'!F13=0,"",'Pat P'!F13+'Pat PS'!F13)</f>
        <v>352621612.42999995</v>
      </c>
      <c r="G13" s="33">
        <f>IF('Pat P'!G13+'Pat PS'!G13=0,"",'Pat P'!G13+'Pat PS'!G13)</f>
        <v>362855509.32999998</v>
      </c>
      <c r="H13" s="33">
        <f>IF('Pat P'!H13+'Pat PS'!H13=0,"",'Pat P'!H13+'Pat PS'!H13)</f>
        <v>373404025.89999998</v>
      </c>
      <c r="I13" s="33">
        <f>IF('Pat P'!I13+'Pat PS'!I13=0,"",'Pat P'!I13+'Pat PS'!I13)</f>
        <v>384178531.35999995</v>
      </c>
      <c r="J13" s="33">
        <f>IF('Pat P'!J13+'Pat PS'!J13=0,"",'Pat P'!J13+'Pat PS'!J13)</f>
        <v>395217045.91999996</v>
      </c>
      <c r="K13" s="33">
        <f>IF('Pat P'!K13+'Pat PS'!K13=0,"",'Pat P'!K13+'Pat PS'!K13)</f>
        <v>406826786.68999994</v>
      </c>
      <c r="L13" s="33">
        <f>IF('Pat P'!L13+'Pat PS'!L13=0,"",'Pat P'!L13+'Pat PS'!L13)</f>
        <v>418270172.26999998</v>
      </c>
      <c r="M13" s="33">
        <f>IF('Pat P'!M13+'Pat PS'!M13=0,"",'Pat P'!M13+'Pat PS'!M13)</f>
        <v>429950843.26999998</v>
      </c>
      <c r="N13" s="33">
        <f>IF('Pat P'!N13+'Pat PS'!N13=0,"",'Pat P'!N13+'Pat PS'!N13)</f>
        <v>441604154.13999999</v>
      </c>
      <c r="O13" s="33">
        <f>IF('Pat P'!O13+'Pat PS'!O13=0,"",'Pat P'!O13+'Pat PS'!O13)</f>
        <v>453343943.46999997</v>
      </c>
      <c r="P13" s="35">
        <f t="shared" si="0"/>
        <v>0.44189334500716493</v>
      </c>
    </row>
    <row r="14" spans="2:17" x14ac:dyDescent="0.3">
      <c r="B14" s="84"/>
      <c r="C14" s="23">
        <v>2012</v>
      </c>
      <c r="D14" s="33">
        <f>IF('Pat P'!D14+'Pat PS'!D14=0,"",'Pat P'!D14+'Pat PS'!D14)</f>
        <v>465620166.31999999</v>
      </c>
      <c r="E14" s="33">
        <f>IF('Pat P'!E14+'Pat PS'!E14=0,"",'Pat P'!E14+'Pat PS'!E14)</f>
        <v>478751159.51999998</v>
      </c>
      <c r="F14" s="33">
        <f>IF('Pat P'!F14+'Pat PS'!F14=0,"",'Pat P'!F14+'Pat PS'!F14)</f>
        <v>498326239.09000003</v>
      </c>
      <c r="G14" s="33">
        <f>IF('Pat P'!G14+'Pat PS'!G14=0,"",'Pat P'!G14+'Pat PS'!G14)</f>
        <v>512805518.72000003</v>
      </c>
      <c r="H14" s="33">
        <f>IF('Pat P'!H14+'Pat PS'!H14=0,"",'Pat P'!H14+'Pat PS'!H14)</f>
        <v>526844222.31000006</v>
      </c>
      <c r="I14" s="33">
        <f>IF('Pat P'!I14+'Pat PS'!I14=0,"",'Pat P'!I14+'Pat PS'!I14)</f>
        <v>540363185.66000009</v>
      </c>
      <c r="J14" s="33">
        <f>IF('Pat P'!J14+'Pat PS'!J14=0,"",'Pat P'!J14+'Pat PS'!J14)</f>
        <v>553944628.40999997</v>
      </c>
      <c r="K14" s="33">
        <f>IF('Pat P'!K14+'Pat PS'!K14=0,"",'Pat P'!K14+'Pat PS'!K14)</f>
        <v>567449678.26999998</v>
      </c>
      <c r="L14" s="33">
        <f>IF('Pat P'!L14+'Pat PS'!L14=0,"",'Pat P'!L14+'Pat PS'!L14)</f>
        <v>581099374.13</v>
      </c>
      <c r="M14" s="33">
        <f>IF('Pat P'!M14+'Pat PS'!M14=0,"",'Pat P'!M14+'Pat PS'!M14)</f>
        <v>594711452.83000004</v>
      </c>
      <c r="N14" s="33">
        <f>IF('Pat P'!N14+'Pat PS'!N14=0,"",'Pat P'!N14+'Pat PS'!N14)</f>
        <v>608281459.71999991</v>
      </c>
      <c r="O14" s="33">
        <f>IF('Pat P'!O14+'Pat PS'!O14=0,"",'Pat P'!O14+'Pat PS'!O14)</f>
        <v>622081723.53999996</v>
      </c>
      <c r="P14" s="35">
        <f t="shared" si="0"/>
        <v>0.3722069799332528</v>
      </c>
    </row>
    <row r="15" spans="2:17" x14ac:dyDescent="0.3">
      <c r="B15" s="84"/>
      <c r="C15" s="23">
        <v>2013</v>
      </c>
      <c r="D15" s="33">
        <f>IF('Pat P'!D15+'Pat PS'!D15=0,"",'Pat P'!D15+'Pat PS'!D15)</f>
        <v>636427392.96000004</v>
      </c>
      <c r="E15" s="33">
        <f>IF('Pat P'!E15+'Pat PS'!E15=0,"",'Pat P'!E15+'Pat PS'!E15)</f>
        <v>651437463.58000004</v>
      </c>
      <c r="F15" s="33">
        <f>IF('Pat P'!F15+'Pat PS'!F15=0,"",'Pat P'!F15+'Pat PS'!F15)</f>
        <v>665823903.79999995</v>
      </c>
      <c r="G15" s="33">
        <f>IF('Pat P'!G15+'Pat PS'!G15=0,"",'Pat P'!G15+'Pat PS'!G15)</f>
        <v>680703874.74000001</v>
      </c>
      <c r="H15" s="33">
        <f>IF('Pat P'!H15+'Pat PS'!H15=0,"",'Pat P'!H15+'Pat PS'!H15)</f>
        <v>695167675.73000002</v>
      </c>
      <c r="I15" s="33">
        <f>IF('Pat P'!I15+'Pat PS'!I15=0,"",'Pat P'!I15+'Pat PS'!I15)</f>
        <v>776393456.05304539</v>
      </c>
      <c r="J15" s="33">
        <f>IF('Pat P'!J15+'Pat PS'!J15=0,"",'Pat P'!J15+'Pat PS'!J15)</f>
        <v>724453724.11304533</v>
      </c>
      <c r="K15" s="33">
        <f>IF('Pat P'!K15+'Pat PS'!K15=0,"",'Pat P'!K15+'Pat PS'!K15)</f>
        <v>739228616.21304536</v>
      </c>
      <c r="L15" s="33">
        <f>IF('Pat P'!L15+'Pat PS'!L15=0,"",'Pat P'!L15+'Pat PS'!L15)</f>
        <v>754107790.4030453</v>
      </c>
      <c r="M15" s="33">
        <f>IF('Pat P'!M15+'Pat PS'!M15=0,"",'Pat P'!M15+'Pat PS'!M15)</f>
        <v>769360351.96304536</v>
      </c>
      <c r="N15" s="33">
        <f>IF('Pat P'!N15+'Pat PS'!N15=0,"",'Pat P'!N15+'Pat PS'!N15)</f>
        <v>784543433.50304544</v>
      </c>
      <c r="O15" s="33">
        <f>IF('Pat P'!O15+'Pat PS'!O15=0,"",'Pat P'!O15+'Pat PS'!O15)</f>
        <v>798347355.21304536</v>
      </c>
      <c r="P15" s="35">
        <f t="shared" si="0"/>
        <v>0.28334803130044284</v>
      </c>
    </row>
    <row r="16" spans="2:17" x14ac:dyDescent="0.3">
      <c r="B16" s="84"/>
      <c r="C16" s="23">
        <v>2014</v>
      </c>
      <c r="D16" s="33">
        <f>IF('Pat P'!D16+'Pat PS'!D16=0,"",'Pat P'!D16+'Pat PS'!D16)</f>
        <v>816185546.5430454</v>
      </c>
      <c r="E16" s="33">
        <f>IF('Pat P'!E16+'Pat PS'!E16=0,"",'Pat P'!E16+'Pat PS'!E16)</f>
        <v>835216921.76304531</v>
      </c>
      <c r="F16" s="33">
        <f>IF('Pat P'!F16+'Pat PS'!F16=0,"",'Pat P'!F16+'Pat PS'!F16)</f>
        <v>852684607.83304536</v>
      </c>
      <c r="G16" s="33">
        <f>IF('Pat P'!G16+'Pat PS'!G16=0,"",'Pat P'!G16+'Pat PS'!G16)</f>
        <v>859061204.33000004</v>
      </c>
      <c r="H16" s="33">
        <f>IF('Pat P'!H16+'Pat PS'!H16=0,"",'Pat P'!H16+'Pat PS'!H16)</f>
        <v>876708279.46999991</v>
      </c>
      <c r="I16" s="33">
        <f>IF('Pat P'!I16+'Pat PS'!I16=0,"",'Pat P'!I16+'Pat PS'!I16)</f>
        <v>878211577.91000009</v>
      </c>
      <c r="J16" s="33">
        <f>IF('Pat P'!J16+'Pat PS'!J16=0,"",'Pat P'!J16+'Pat PS'!J16)</f>
        <v>895500644.82000005</v>
      </c>
      <c r="K16" s="33">
        <f>IF('Pat P'!K16+'Pat PS'!K16=0,"",'Pat P'!K16+'Pat PS'!K16)</f>
        <v>937193022.07000005</v>
      </c>
      <c r="L16" s="33">
        <f>IF('Pat P'!L16+'Pat PS'!L16=0,"",'Pat P'!L16+'Pat PS'!L16)</f>
        <v>941305829.25</v>
      </c>
      <c r="M16" s="33">
        <f>IF('Pat P'!M16+'Pat PS'!M16=0,"",'Pat P'!M16+'Pat PS'!M16)</f>
        <v>975512882.78999996</v>
      </c>
      <c r="N16" s="33">
        <f>IF('Pat P'!N16+'Pat PS'!N16=0,"",'Pat P'!N16+'Pat PS'!N16)</f>
        <v>990753299.56999993</v>
      </c>
      <c r="O16" s="33">
        <f>IF('Pat P'!O16+'Pat PS'!O16=0,"",'Pat P'!O16+'Pat PS'!O16)</f>
        <v>1009307816.6800001</v>
      </c>
      <c r="P16" s="35">
        <f t="shared" si="0"/>
        <v>0.2642464587493476</v>
      </c>
    </row>
    <row r="17" spans="2:16" x14ac:dyDescent="0.3">
      <c r="B17" s="84"/>
      <c r="C17" s="23">
        <v>2015</v>
      </c>
      <c r="D17" s="33">
        <f>IF('Pat P'!D17+'Pat PS'!D17=0,"",'Pat P'!D17+'Pat PS'!D17)</f>
        <v>1030908709.0599999</v>
      </c>
      <c r="E17" s="33">
        <f>IF('Pat P'!E17+'Pat PS'!E17=0,"",'Pat P'!E17+'Pat PS'!E17)</f>
        <v>1035576498.84</v>
      </c>
      <c r="F17" s="33">
        <f>IF('Pat P'!F17+'Pat PS'!F17=0,"",'Pat P'!F17+'Pat PS'!F17)</f>
        <v>1069001818.4000001</v>
      </c>
      <c r="G17" s="33">
        <f>IF('Pat P'!G17+'Pat PS'!G17=0,"",'Pat P'!G17+'Pat PS'!G17)</f>
        <v>1088408138.6299999</v>
      </c>
      <c r="H17" s="33">
        <f>IF('Pat P'!H17+'Pat PS'!H17=0,"",'Pat P'!H17+'Pat PS'!H17)</f>
        <v>1107515795.0999999</v>
      </c>
      <c r="I17" s="33">
        <f>IF('Pat P'!I17+'Pat PS'!I17=0,"",'Pat P'!I17+'Pat PS'!I17)</f>
        <v>1126097522.77</v>
      </c>
      <c r="J17" s="33">
        <f>IF('Pat P'!J17+'Pat PS'!J17=0,"",'Pat P'!J17+'Pat PS'!J17)</f>
        <v>1144751726.96</v>
      </c>
      <c r="K17" s="33">
        <f>IF('Pat P'!K17+'Pat PS'!K17=0,"",'Pat P'!K17+'Pat PS'!K17)</f>
        <v>1163472903.1900001</v>
      </c>
      <c r="L17" s="33">
        <f>IF('Pat P'!L17+'Pat PS'!L17=0,"",'Pat P'!L17+'Pat PS'!L17)</f>
        <v>1181364387.25</v>
      </c>
      <c r="M17" s="33">
        <f>IF('Pat P'!M17+'Pat PS'!M17=0,"",'Pat P'!M17+'Pat PS'!M17)</f>
        <v>1199596213.6600001</v>
      </c>
      <c r="N17" s="33">
        <f>IF('Pat P'!N17+'Pat PS'!N17=0,"",'Pat P'!N17+'Pat PS'!N17)</f>
        <v>1217502187.9099998</v>
      </c>
      <c r="O17" s="33">
        <f>IF('Pat P'!O17+'Pat PS'!O17=0,"",'Pat P'!O17+'Pat PS'!O17)</f>
        <v>1235517837.1800001</v>
      </c>
      <c r="P17" s="35">
        <f t="shared" si="0"/>
        <v>0.22412391617464267</v>
      </c>
    </row>
    <row r="18" spans="2:16" x14ac:dyDescent="0.3">
      <c r="B18" s="84"/>
      <c r="C18" s="23">
        <v>2016</v>
      </c>
      <c r="D18" s="33">
        <f>IF('Pat P'!D18+'Pat PS'!D18=0,"",'Pat P'!D18+'Pat PS'!D18)</f>
        <v>1253356715.4400001</v>
      </c>
      <c r="E18" s="33">
        <f>IF('Pat P'!E18+'Pat PS'!E18=0,"",'Pat P'!E18+'Pat PS'!E18)</f>
        <v>1271272286.5</v>
      </c>
      <c r="F18" s="33">
        <f>IF('Pat P'!F18+'Pat PS'!F18=0,"",'Pat P'!F18+'Pat PS'!F18)</f>
        <v>1289279742.95</v>
      </c>
      <c r="G18" s="33">
        <f>IF('Pat P'!G18+'Pat PS'!G18=0,"",'Pat P'!G18+'Pat PS'!G18)</f>
        <v>1307337546.6599998</v>
      </c>
      <c r="H18" s="33">
        <f>IF('Pat P'!H18+'Pat PS'!H18=0,"",'Pat P'!H18+'Pat PS'!H18)</f>
        <v>1325982492.71</v>
      </c>
      <c r="I18" s="33">
        <f>IF('Pat P'!I18+'Pat PS'!I18=0,"",'Pat P'!I18+'Pat PS'!I18)</f>
        <v>1344327114.54</v>
      </c>
      <c r="J18" s="33">
        <f>IF('Pat P'!J18+'Pat PS'!J18=0,"",'Pat P'!J18+'Pat PS'!J18)</f>
        <v>1362773961.5700002</v>
      </c>
      <c r="K18" s="33">
        <f>IF('Pat P'!K18+'Pat PS'!K18=0,"",'Pat P'!K18+'Pat PS'!K18)</f>
        <v>1380237547.29</v>
      </c>
      <c r="L18" s="33">
        <f>IF('Pat P'!L18+'Pat PS'!L18=0,"",'Pat P'!L18+'Pat PS'!L18)</f>
        <v>1399586832.8</v>
      </c>
      <c r="M18" s="33">
        <f>IF('Pat P'!M18+'Pat PS'!M18=0,"",'Pat P'!M18+'Pat PS'!M18)</f>
        <v>1391314502.1500001</v>
      </c>
      <c r="N18" s="33">
        <f>IF('Pat P'!N18+'Pat PS'!N18=0,"",'Pat P'!N18+'Pat PS'!N18)</f>
        <v>1438123220.25</v>
      </c>
      <c r="O18" s="33">
        <f>IF('Pat P'!O18+'Pat PS'!O18=0,"",'Pat P'!O18+'Pat PS'!O18)</f>
        <v>1410397639.21</v>
      </c>
      <c r="P18" s="35">
        <f t="shared" si="0"/>
        <v>0.14154372908864943</v>
      </c>
    </row>
    <row r="19" spans="2:16" x14ac:dyDescent="0.3">
      <c r="B19" s="85"/>
      <c r="C19" s="52">
        <v>2017</v>
      </c>
      <c r="D19" s="33">
        <f>IF('Pat P'!D19+'Pat PS'!D19=0,"",'Pat P'!D19+'Pat PS'!D19)</f>
        <v>1426120636.1299999</v>
      </c>
      <c r="E19" s="33">
        <f>IF('Pat P'!E19+'Pat PS'!E19=0,"",'Pat P'!E19+'Pat PS'!E19)</f>
        <v>1444786637.9000001</v>
      </c>
      <c r="F19" s="33">
        <f>IF('Pat P'!F19+'Pat PS'!F19=0,"",'Pat P'!F19+'Pat PS'!F19)</f>
        <v>1503267063.3999996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>+F19/F18-1</f>
        <v>0.1659743136585512</v>
      </c>
    </row>
    <row r="20" spans="2:16" x14ac:dyDescent="0.3"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6" x14ac:dyDescent="0.3">
      <c r="B21" s="16" t="s">
        <v>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6" ht="27.6" customHeight="1" x14ac:dyDescent="0.3"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 ht="27.6" customHeight="1" x14ac:dyDescent="0.3">
      <c r="B23" s="76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 ht="22.5" customHeight="1" x14ac:dyDescent="0.3">
      <c r="B24" s="48" t="s">
        <v>52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ht="22.5" customHeight="1" x14ac:dyDescent="0.3">
      <c r="B25" s="76" t="s">
        <v>55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6" x14ac:dyDescent="0.3">
      <c r="B26" s="41" t="s">
        <v>46</v>
      </c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1">
    <mergeCell ref="B25:P25"/>
    <mergeCell ref="P9:P10"/>
    <mergeCell ref="B22:P22"/>
    <mergeCell ref="B23:P23"/>
    <mergeCell ref="D9:O9"/>
    <mergeCell ref="B11:B19"/>
    <mergeCell ref="F3:M3"/>
    <mergeCell ref="F4:M4"/>
    <mergeCell ref="F5:M5"/>
    <mergeCell ref="F6:M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29"/>
  <sheetViews>
    <sheetView showGridLines="0" zoomScale="80" zoomScaleNormal="80" workbookViewId="0">
      <selection activeCell="P20" sqref="P20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28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21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84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f t="shared" ref="P12:P18" si="0">O12/O11-1</f>
        <v>6.7932210134356019E-2</v>
      </c>
    </row>
    <row r="13" spans="2:17" x14ac:dyDescent="0.3">
      <c r="B13" s="84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f t="shared" si="0"/>
        <v>0.20634470059464038</v>
      </c>
    </row>
    <row r="14" spans="2:17" x14ac:dyDescent="0.3">
      <c r="B14" s="84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f t="shared" si="0"/>
        <v>0.17353930365931847</v>
      </c>
    </row>
    <row r="15" spans="2:17" x14ac:dyDescent="0.3">
      <c r="B15" s="84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f t="shared" si="0"/>
        <v>0.10637664920818057</v>
      </c>
    </row>
    <row r="16" spans="2:17" x14ac:dyDescent="0.3">
      <c r="B16" s="84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f t="shared" si="0"/>
        <v>0.13025754449764437</v>
      </c>
    </row>
    <row r="17" spans="2:16" x14ac:dyDescent="0.3">
      <c r="B17" s="84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f t="shared" si="0"/>
        <v>-7.8202760326426257E-2</v>
      </c>
    </row>
    <row r="18" spans="2:16" x14ac:dyDescent="0.3">
      <c r="B18" s="84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f t="shared" si="0"/>
        <v>7.3847382721774046E-2</v>
      </c>
    </row>
    <row r="19" spans="2:16" x14ac:dyDescent="0.3">
      <c r="B19" s="85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>+F19/F18-1</f>
        <v>9.4361497143914841E-2</v>
      </c>
    </row>
    <row r="20" spans="2:16" x14ac:dyDescent="0.3"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6" x14ac:dyDescent="0.3">
      <c r="B21" s="16" t="s">
        <v>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6" ht="27.6" customHeight="1" x14ac:dyDescent="0.3"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 ht="27.6" customHeight="1" x14ac:dyDescent="0.3">
      <c r="B23" s="76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 x14ac:dyDescent="0.3">
      <c r="B24" s="76" t="s">
        <v>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x14ac:dyDescent="0.3">
      <c r="B26" s="41" t="s">
        <v>45</v>
      </c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39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1">
    <mergeCell ref="B24:P24"/>
    <mergeCell ref="F3:M3"/>
    <mergeCell ref="F4:M4"/>
    <mergeCell ref="F5:M5"/>
    <mergeCell ref="F6:M6"/>
    <mergeCell ref="D7:E7"/>
    <mergeCell ref="P9:P10"/>
    <mergeCell ref="B22:P22"/>
    <mergeCell ref="B23:P23"/>
    <mergeCell ref="D9:O9"/>
    <mergeCell ref="B11:B1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29"/>
  <sheetViews>
    <sheetView showGridLines="0" zoomScale="80" zoomScaleNormal="80" workbookViewId="0">
      <selection activeCell="P20" sqref="P20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47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21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84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f t="shared" ref="P12:P18" si="0">O12/O11-1</f>
        <v>0.17425815854962612</v>
      </c>
    </row>
    <row r="13" spans="2:17" x14ac:dyDescent="0.3">
      <c r="B13" s="84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f t="shared" si="0"/>
        <v>0.3433916939099273</v>
      </c>
    </row>
    <row r="14" spans="2:17" x14ac:dyDescent="0.3">
      <c r="B14" s="84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f t="shared" si="0"/>
        <v>0.21449600138994951</v>
      </c>
    </row>
    <row r="15" spans="2:17" x14ac:dyDescent="0.3">
      <c r="B15" s="84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f t="shared" si="0"/>
        <v>0.24450584843886558</v>
      </c>
    </row>
    <row r="16" spans="2:17" x14ac:dyDescent="0.3">
      <c r="B16" s="84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f>2701968.36-100000</f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f t="shared" si="0"/>
        <v>0.56045826596946724</v>
      </c>
    </row>
    <row r="17" spans="2:16" x14ac:dyDescent="0.3">
      <c r="B17" s="84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f t="shared" si="0"/>
        <v>5.2931260435842065E-2</v>
      </c>
    </row>
    <row r="18" spans="2:16" x14ac:dyDescent="0.3">
      <c r="B18" s="84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f t="shared" si="0"/>
        <v>0.41073024651742474</v>
      </c>
    </row>
    <row r="19" spans="2:16" x14ac:dyDescent="0.3">
      <c r="B19" s="85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>+F19/F18-1</f>
        <v>0.33492863204711631</v>
      </c>
    </row>
    <row r="20" spans="2:16" x14ac:dyDescent="0.3">
      <c r="B20" s="13"/>
      <c r="C20" s="14"/>
      <c r="D20" s="15"/>
      <c r="E20" s="15"/>
      <c r="F20" s="15"/>
      <c r="G20" s="15"/>
      <c r="H20" s="15"/>
      <c r="I20" s="42"/>
      <c r="J20" s="42"/>
      <c r="K20" s="42"/>
      <c r="L20" s="15"/>
      <c r="M20" s="15"/>
      <c r="N20" s="15"/>
      <c r="O20" s="15"/>
    </row>
    <row r="21" spans="2:16" x14ac:dyDescent="0.3">
      <c r="B21" s="16" t="s">
        <v>34</v>
      </c>
      <c r="C21" s="14"/>
      <c r="D21" s="14"/>
      <c r="E21" s="14"/>
      <c r="F21" s="14"/>
      <c r="G21" s="14"/>
      <c r="H21" s="45"/>
      <c r="I21" s="14"/>
      <c r="J21" s="14"/>
      <c r="K21" s="14"/>
      <c r="L21" s="14"/>
      <c r="M21" s="14"/>
      <c r="N21" s="14"/>
      <c r="O21" s="14"/>
    </row>
    <row r="22" spans="2:16" ht="27.6" customHeight="1" x14ac:dyDescent="0.3"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 ht="27.6" customHeight="1" x14ac:dyDescent="0.3">
      <c r="B23" s="76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 x14ac:dyDescent="0.3">
      <c r="B24" s="76" t="s">
        <v>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x14ac:dyDescent="0.3">
      <c r="B26" s="41" t="s">
        <v>46</v>
      </c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39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1">
    <mergeCell ref="B24:P24"/>
    <mergeCell ref="F3:M3"/>
    <mergeCell ref="F4:M4"/>
    <mergeCell ref="F5:M5"/>
    <mergeCell ref="F6:M6"/>
    <mergeCell ref="D7:E7"/>
    <mergeCell ref="P9:P10"/>
    <mergeCell ref="B22:P22"/>
    <mergeCell ref="B23:P23"/>
    <mergeCell ref="D9:O9"/>
    <mergeCell ref="B11:B1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28"/>
  <sheetViews>
    <sheetView showGridLines="0" zoomScale="80" zoomScaleNormal="80" workbookViewId="0">
      <selection activeCell="P20" sqref="P20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7" t="s">
        <v>12</v>
      </c>
      <c r="G3" s="77"/>
      <c r="H3" s="77"/>
      <c r="I3" s="77"/>
      <c r="J3" s="77"/>
      <c r="K3" s="77"/>
      <c r="L3" s="77"/>
      <c r="M3" s="77"/>
      <c r="N3" s="7"/>
      <c r="O3" s="7"/>
      <c r="P3" s="7"/>
      <c r="Q3" s="2"/>
    </row>
    <row r="4" spans="2:17" ht="15.6" x14ac:dyDescent="0.3">
      <c r="B4" s="8"/>
      <c r="C4" s="8"/>
      <c r="E4" s="29"/>
      <c r="F4" s="78" t="s">
        <v>33</v>
      </c>
      <c r="G4" s="78"/>
      <c r="H4" s="78"/>
      <c r="I4" s="78"/>
      <c r="J4" s="78"/>
      <c r="K4" s="78"/>
      <c r="L4" s="78"/>
      <c r="M4" s="78"/>
      <c r="N4" s="8"/>
      <c r="O4" s="8"/>
      <c r="P4" s="8"/>
      <c r="Q4" s="24"/>
    </row>
    <row r="5" spans="2:17" x14ac:dyDescent="0.3">
      <c r="B5" s="9"/>
      <c r="C5" s="9"/>
      <c r="E5" s="29"/>
      <c r="F5" s="78" t="s">
        <v>57</v>
      </c>
      <c r="G5" s="78"/>
      <c r="H5" s="78"/>
      <c r="I5" s="78"/>
      <c r="J5" s="78"/>
      <c r="K5" s="78"/>
      <c r="L5" s="78"/>
      <c r="M5" s="78"/>
      <c r="N5" s="9"/>
      <c r="O5" s="9"/>
      <c r="P5" s="9"/>
      <c r="Q5" s="3"/>
    </row>
    <row r="6" spans="2:17" x14ac:dyDescent="0.3">
      <c r="E6" s="30"/>
      <c r="F6" s="79" t="s">
        <v>29</v>
      </c>
      <c r="G6" s="79"/>
      <c r="H6" s="79"/>
      <c r="I6" s="79"/>
      <c r="J6" s="79"/>
      <c r="K6" s="79"/>
      <c r="L6" s="79"/>
      <c r="M6" s="79"/>
    </row>
    <row r="7" spans="2:17" x14ac:dyDescent="0.3">
      <c r="D7" s="81" t="s">
        <v>15</v>
      </c>
      <c r="E7" s="81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2" t="s">
        <v>20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0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0"/>
    </row>
    <row r="11" spans="2:17" ht="15" customHeight="1" x14ac:dyDescent="0.3">
      <c r="B11" s="83" t="s">
        <v>19</v>
      </c>
      <c r="C11" s="50">
        <v>2009</v>
      </c>
      <c r="D11" s="33" t="str">
        <f>IF('Con P'!D11+'Con PS'!D11=0,"",'Con P'!D11+'Con PS'!D11)</f>
        <v/>
      </c>
      <c r="E11" s="33" t="str">
        <f>IF('Con P'!E11+'Con PS'!E11=0,"",'Con P'!E11+'Con PS'!E11)</f>
        <v/>
      </c>
      <c r="F11" s="33" t="str">
        <f>IF('Con P'!F11+'Con PS'!F11=0,"",'Con P'!F11+'Con PS'!F11)</f>
        <v/>
      </c>
      <c r="G11" s="33" t="str">
        <f>IF('Con P'!G11+'Con PS'!G11=0,"",'Con P'!G11+'Con PS'!G11)</f>
        <v/>
      </c>
      <c r="H11" s="33" t="str">
        <f>IF('Con P'!H11+'Con PS'!H11=0,"",'Con P'!H11+'Con PS'!H11)</f>
        <v/>
      </c>
      <c r="I11" s="33" t="str">
        <f>IF('Con P'!I11+'Con PS'!I11=0,"",'Con P'!I11+'Con PS'!I11)</f>
        <v/>
      </c>
      <c r="J11" s="33" t="str">
        <f>IF('Con P'!J11+'Con PS'!J11=0,"",'Con P'!J11+'Con PS'!J11)</f>
        <v/>
      </c>
      <c r="K11" s="33" t="str">
        <f>IF('Con P'!K11+'Con PS'!K11=0,"",'Con P'!K11+'Con PS'!K11)</f>
        <v/>
      </c>
      <c r="L11" s="33" t="str">
        <f>IF('Con P'!L11+'Con PS'!L11=0,"",'Con P'!L11+'Con PS'!L11)</f>
        <v/>
      </c>
      <c r="M11" s="33">
        <f>IF('Con P'!M11+'Con PS'!M11=0,"",'Con P'!M11+'Con PS'!M11)</f>
        <v>62995514.93</v>
      </c>
      <c r="N11" s="33">
        <f>IF('Con P'!N11+'Con PS'!N11=0,"",'Con P'!N11+'Con PS'!N11)</f>
        <v>11081958.359999999</v>
      </c>
      <c r="O11" s="33">
        <f>IF('Con P'!O11+'Con PS'!O11=0,"",'Con P'!O11+'Con PS'!O11)</f>
        <v>8153462.1899999995</v>
      </c>
      <c r="P11" s="31"/>
    </row>
    <row r="12" spans="2:17" x14ac:dyDescent="0.3">
      <c r="B12" s="84"/>
      <c r="C12" s="50">
        <v>2010</v>
      </c>
      <c r="D12" s="33">
        <f>IF('Con P'!D12+'Con PS'!D12=0,"",'Con P'!D12+'Con PS'!D12)</f>
        <v>8156388.5999999996</v>
      </c>
      <c r="E12" s="33">
        <f>IF('Con P'!E12+'Con PS'!E12=0,"",'Con P'!E12+'Con PS'!E12)</f>
        <v>7941353.6600000001</v>
      </c>
      <c r="F12" s="33">
        <f>IF('Con P'!F12+'Con PS'!F12=0,"",'Con P'!F12+'Con PS'!F12)</f>
        <v>8072123.6100000003</v>
      </c>
      <c r="G12" s="33">
        <f>IF('Con P'!G12+'Con PS'!G12=0,"",'Con P'!G12+'Con PS'!G12)</f>
        <v>8225133.6399999987</v>
      </c>
      <c r="H12" s="33">
        <f>IF('Con P'!H12+'Con PS'!H12=0,"",'Con P'!H12+'Con PS'!H12)</f>
        <v>8176588.5399999991</v>
      </c>
      <c r="I12" s="33">
        <f>IF('Con P'!I12+'Con PS'!I12=0,"",'Con P'!I12+'Con PS'!I12)</f>
        <v>8455076.1300000008</v>
      </c>
      <c r="J12" s="33">
        <f>IF('Con P'!J12+'Con PS'!J12=0,"",'Con P'!J12+'Con PS'!J12)</f>
        <v>8496398.2300000004</v>
      </c>
      <c r="K12" s="33">
        <f>IF('Con P'!K12+'Con PS'!K12=0,"",'Con P'!K12+'Con PS'!K12)</f>
        <v>8517607.4600000009</v>
      </c>
      <c r="L12" s="33">
        <f>IF('Con P'!L12+'Con PS'!L12=0,"",'Con P'!L12+'Con PS'!L12)</f>
        <v>8621215</v>
      </c>
      <c r="M12" s="33">
        <f>IF('Con P'!M12+'Con PS'!M12=0,"",'Con P'!M12+'Con PS'!M12)</f>
        <v>8691771.5099999998</v>
      </c>
      <c r="N12" s="33">
        <f>IF('Con P'!N12+'Con PS'!N12=0,"",'Con P'!N12+'Con PS'!N12)</f>
        <v>8725735.8900000006</v>
      </c>
      <c r="O12" s="33">
        <f>IF('Con P'!O12+'Con PS'!O12=0,"",'Con P'!O12+'Con PS'!O12)</f>
        <v>8787120.7699999996</v>
      </c>
      <c r="P12" s="35">
        <f t="shared" ref="P12:P18" si="0">O12/O11-1</f>
        <v>7.7716504379840678E-2</v>
      </c>
    </row>
    <row r="13" spans="2:17" x14ac:dyDescent="0.3">
      <c r="B13" s="84"/>
      <c r="C13" s="50">
        <v>2011</v>
      </c>
      <c r="D13" s="33">
        <f>IF('Con P'!D13+'Con PS'!D13=0,"",'Con P'!D13+'Con PS'!D13)</f>
        <v>9246197.4399999995</v>
      </c>
      <c r="E13" s="33">
        <f>IF('Con P'!E13+'Con PS'!E13=0,"",'Con P'!E13+'Con PS'!E13)</f>
        <v>17099693.850000001</v>
      </c>
      <c r="F13" s="33">
        <f>IF('Con P'!F13+'Con PS'!F13=0,"",'Con P'!F13+'Con PS'!F13)</f>
        <v>9341083.5700000003</v>
      </c>
      <c r="G13" s="33">
        <f>IF('Con P'!G13+'Con PS'!G13=0,"",'Con P'!G13+'Con PS'!G13)</f>
        <v>9594475.2199999988</v>
      </c>
      <c r="H13" s="33">
        <f>IF('Con P'!H13+'Con PS'!H13=0,"",'Con P'!H13+'Con PS'!H13)</f>
        <v>9865296.3800000008</v>
      </c>
      <c r="I13" s="33">
        <f>IF('Con P'!I13+'Con PS'!I13=0,"",'Con P'!I13+'Con PS'!I13)</f>
        <v>9995421.4700000007</v>
      </c>
      <c r="J13" s="33">
        <f>IF('Con P'!J13+'Con PS'!J13=0,"",'Con P'!J13+'Con PS'!J13)</f>
        <v>10164753.32</v>
      </c>
      <c r="K13" s="33">
        <f>IF('Con P'!K13+'Con PS'!K13=0,"",'Con P'!K13+'Con PS'!K13)</f>
        <v>10691839.809999999</v>
      </c>
      <c r="L13" s="33">
        <f>IF('Con P'!L13+'Con PS'!L13=0,"",'Con P'!L13+'Con PS'!L13)</f>
        <v>10454038.420000002</v>
      </c>
      <c r="M13" s="33">
        <f>IF('Con P'!M13+'Con PS'!M13=0,"",'Con P'!M13+'Con PS'!M13)</f>
        <v>10610144.209999999</v>
      </c>
      <c r="N13" s="33">
        <f>IF('Con P'!N13+'Con PS'!N13=0,"",'Con P'!N13+'Con PS'!N13)</f>
        <v>10660888.199999999</v>
      </c>
      <c r="O13" s="33">
        <f>IF('Con P'!O13+'Con PS'!O13=0,"",'Con P'!O13+'Con PS'!O13)</f>
        <v>10721040.530000001</v>
      </c>
      <c r="P13" s="35">
        <f t="shared" si="0"/>
        <v>0.22008571528942378</v>
      </c>
    </row>
    <row r="14" spans="2:17" x14ac:dyDescent="0.3">
      <c r="B14" s="84"/>
      <c r="C14" s="50">
        <v>2012</v>
      </c>
      <c r="D14" s="33">
        <f>IF('Con P'!D14+'Con PS'!D14=0,"",'Con P'!D14+'Con PS'!D14)</f>
        <v>11228956.129999999</v>
      </c>
      <c r="E14" s="33">
        <f>IF('Con P'!E14+'Con PS'!E14=0,"",'Con P'!E14+'Con PS'!E14)</f>
        <v>11500934.440000001</v>
      </c>
      <c r="F14" s="33">
        <f>IF('Con P'!F14+'Con PS'!F14=0,"",'Con P'!F14+'Con PS'!F14)</f>
        <v>17969253.91</v>
      </c>
      <c r="G14" s="33">
        <f>IF('Con P'!G14+'Con PS'!G14=0,"",'Con P'!G14+'Con PS'!G14)</f>
        <v>13503543.620000001</v>
      </c>
      <c r="H14" s="33">
        <f>IF('Con P'!H14+'Con PS'!H14=0,"",'Con P'!H14+'Con PS'!H14)</f>
        <v>13222769.879999999</v>
      </c>
      <c r="I14" s="33">
        <f>IF('Con P'!I14+'Con PS'!I14=0,"",'Con P'!I14+'Con PS'!I14)</f>
        <v>12364722.98</v>
      </c>
      <c r="J14" s="33">
        <f>IF('Con P'!J14+'Con PS'!J14=0,"",'Con P'!J14+'Con PS'!J14)</f>
        <v>12315324.1</v>
      </c>
      <c r="K14" s="33">
        <f>IF('Con P'!K14+'Con PS'!K14=0,"",'Con P'!K14+'Con PS'!K14)</f>
        <v>12273122.6</v>
      </c>
      <c r="L14" s="33">
        <f>IF('Con P'!L14+'Con PS'!L14=0,"",'Con P'!L14+'Con PS'!L14)</f>
        <v>12321296.449999999</v>
      </c>
      <c r="M14" s="33">
        <f>IF('Con P'!M14+'Con PS'!M14=0,"",'Con P'!M14+'Con PS'!M14)</f>
        <v>12436636.099999998</v>
      </c>
      <c r="N14" s="33">
        <f>IF('Con P'!N14+'Con PS'!N14=0,"",'Con P'!N14+'Con PS'!N14)</f>
        <v>12441185.729999999</v>
      </c>
      <c r="O14" s="33">
        <f>IF('Con P'!O14+'Con PS'!O14=0,"",'Con P'!O14+'Con PS'!O14)</f>
        <v>12630038.069999998</v>
      </c>
      <c r="P14" s="35">
        <f t="shared" si="0"/>
        <v>0.17806084536833633</v>
      </c>
    </row>
    <row r="15" spans="2:17" x14ac:dyDescent="0.3">
      <c r="B15" s="84"/>
      <c r="C15" s="50">
        <v>2013</v>
      </c>
      <c r="D15" s="33">
        <f>IF('Con P'!D15+'Con PS'!D15=0,"",'Con P'!D15+'Con PS'!D15)</f>
        <v>13157840.959999999</v>
      </c>
      <c r="E15" s="33">
        <f>IF('Con P'!E15+'Con PS'!E15=0,"",'Con P'!E15+'Con PS'!E15)</f>
        <v>13249368.830000002</v>
      </c>
      <c r="F15" s="33">
        <f>IF('Con P'!F15+'Con PS'!F15=0,"",'Con P'!F15+'Con PS'!F15)</f>
        <v>13203829.099999998</v>
      </c>
      <c r="G15" s="33">
        <f>IF('Con P'!G15+'Con PS'!G15=0,"",'Con P'!G15+'Con PS'!G15)</f>
        <v>13305736.92</v>
      </c>
      <c r="H15" s="33">
        <f>IF('Con P'!H15+'Con PS'!H15=0,"",'Con P'!H15+'Con PS'!H15)</f>
        <v>13405609.41</v>
      </c>
      <c r="I15" s="33">
        <f>IF('Con P'!I15+'Con PS'!I15=0,"",'Con P'!I15+'Con PS'!I15)</f>
        <v>13487762.949999999</v>
      </c>
      <c r="J15" s="33">
        <f>IF('Con P'!J15+'Con PS'!J15=0,"",'Con P'!J15+'Con PS'!J15)</f>
        <v>13575990.139999999</v>
      </c>
      <c r="K15" s="33">
        <f>IF('Con P'!K15+'Con PS'!K15=0,"",'Con P'!K15+'Con PS'!K15)</f>
        <v>13643505.910000002</v>
      </c>
      <c r="L15" s="33">
        <f>IF('Con P'!L15+'Con PS'!L15=0,"",'Con P'!L15+'Con PS'!L15)</f>
        <v>13762382.1</v>
      </c>
      <c r="M15" s="33">
        <f>IF('Con P'!M15+'Con PS'!M15=0,"",'Con P'!M15+'Con PS'!M15)</f>
        <v>14063198.290000001</v>
      </c>
      <c r="N15" s="33">
        <f>IF('Con P'!N15+'Con PS'!N15=0,"",'Con P'!N15+'Con PS'!N15)</f>
        <v>13961799.49</v>
      </c>
      <c r="O15" s="33">
        <f>IF('Con P'!O15+'Con PS'!O15=0,"",'Con P'!O15+'Con PS'!O15)</f>
        <v>14172133.879999999</v>
      </c>
      <c r="P15" s="35">
        <f t="shared" si="0"/>
        <v>0.122097479156688</v>
      </c>
    </row>
    <row r="16" spans="2:17" x14ac:dyDescent="0.3">
      <c r="B16" s="84"/>
      <c r="C16" s="50">
        <v>2014</v>
      </c>
      <c r="D16" s="33">
        <f>IF('Con P'!D16+'Con PS'!D16=0,"",'Con P'!D16+'Con PS'!D16)</f>
        <v>14713125.740000002</v>
      </c>
      <c r="E16" s="33">
        <f>IF('Con P'!E16+'Con PS'!E16=0,"",'Con P'!E16+'Con PS'!E16)</f>
        <v>16654308.049999999</v>
      </c>
      <c r="F16" s="33">
        <f>IF('Con P'!F16+'Con PS'!F16=0,"",'Con P'!F16+'Con PS'!F16)</f>
        <v>15611938.760000002</v>
      </c>
      <c r="G16" s="33">
        <f>IF('Con P'!G16+'Con PS'!G16=0,"",'Con P'!G16+'Con PS'!G16)</f>
        <v>15627781.619999997</v>
      </c>
      <c r="H16" s="33">
        <f>IF('Con P'!H16+'Con PS'!H16=0,"",'Con P'!H16+'Con PS'!H16)</f>
        <v>15844896.34</v>
      </c>
      <c r="I16" s="33">
        <f>IF('Con P'!I16+'Con PS'!I16=0,"",'Con P'!I16+'Con PS'!I16)</f>
        <v>15838759.199999999</v>
      </c>
      <c r="J16" s="33">
        <f>IF('Con P'!J16+'Con PS'!J16=0,"",'Con P'!J16+'Con PS'!J16)</f>
        <v>16234170.190000001</v>
      </c>
      <c r="K16" s="33">
        <f>IF('Con P'!K16+'Con PS'!K16=0,"",'Con P'!K16+'Con PS'!K16)</f>
        <v>16129066.579999998</v>
      </c>
      <c r="L16" s="33">
        <f>IF('Con P'!L16+'Con PS'!L16=0,"",'Con P'!L16+'Con PS'!L16)</f>
        <v>16431504.77</v>
      </c>
      <c r="M16" s="33">
        <f>IF('Con P'!M16+'Con PS'!M16=0,"",'Con P'!M16+'Con PS'!M16)</f>
        <v>16515469.76</v>
      </c>
      <c r="N16" s="33">
        <f>IF('Con P'!N16+'Con PS'!N16=0,"",'Con P'!N16+'Con PS'!N16)</f>
        <v>16614078.389999999</v>
      </c>
      <c r="O16" s="33">
        <f>IF('Con P'!O16+'Con PS'!O16=0,"",'Con P'!O16+'Con PS'!O16)</f>
        <v>16787757.079999998</v>
      </c>
      <c r="P16" s="35">
        <f t="shared" si="0"/>
        <v>0.18456099992755637</v>
      </c>
    </row>
    <row r="17" spans="2:16" x14ac:dyDescent="0.3">
      <c r="B17" s="84"/>
      <c r="C17" s="50">
        <v>2015</v>
      </c>
      <c r="D17" s="33">
        <f>IF('Con P'!D17+'Con PS'!D17=0,"",'Con P'!D17+'Con PS'!D17)</f>
        <v>17305074.120000001</v>
      </c>
      <c r="E17" s="33">
        <f>IF('Con P'!E17+'Con PS'!E17=0,"",'Con P'!E17+'Con PS'!E17)</f>
        <v>17284679.009999998</v>
      </c>
      <c r="F17" s="33">
        <f>IF('Con P'!F17+'Con PS'!F17=0,"",'Con P'!F17+'Con PS'!F17)</f>
        <v>17214068.129999999</v>
      </c>
      <c r="G17" s="33">
        <f>IF('Con P'!G17+'Con PS'!G17=0,"",'Con P'!G17+'Con PS'!G17)</f>
        <v>17082318.869999997</v>
      </c>
      <c r="H17" s="33">
        <f>IF('Con P'!H17+'Con PS'!H17=0,"",'Con P'!H17+'Con PS'!H17)</f>
        <v>17236567.899999999</v>
      </c>
      <c r="I17" s="33">
        <f>IF('Con P'!I17+'Con PS'!I17=0,"",'Con P'!I17+'Con PS'!I17)</f>
        <v>16864905.809999999</v>
      </c>
      <c r="J17" s="33">
        <f>IF('Con P'!J17+'Con PS'!J17=0,"",'Con P'!J17+'Con PS'!J17)</f>
        <v>16724473.630000001</v>
      </c>
      <c r="K17" s="33">
        <f>IF('Con P'!K17+'Con PS'!K17=0,"",'Con P'!K17+'Con PS'!K17)</f>
        <v>16568892.720000001</v>
      </c>
      <c r="L17" s="33">
        <f>IF('Con P'!L17+'Con PS'!L17=0,"",'Con P'!L17+'Con PS'!L17)</f>
        <v>16068165.15</v>
      </c>
      <c r="M17" s="33">
        <f>IF('Con P'!M17+'Con PS'!M17=0,"",'Con P'!M17+'Con PS'!M17)</f>
        <v>16204692.98</v>
      </c>
      <c r="N17" s="33">
        <f>IF('Con P'!N17+'Con PS'!N17=0,"",'Con P'!N17+'Con PS'!N17)</f>
        <v>16151667.289999999</v>
      </c>
      <c r="O17" s="33">
        <f>IF('Con P'!O17+'Con PS'!O17=0,"",'Con P'!O17+'Con PS'!O17)</f>
        <v>15840973.9</v>
      </c>
      <c r="P17" s="35">
        <f t="shared" si="0"/>
        <v>-5.6397240887404942E-2</v>
      </c>
    </row>
    <row r="18" spans="2:16" x14ac:dyDescent="0.3">
      <c r="B18" s="84"/>
      <c r="C18" s="50">
        <v>2016</v>
      </c>
      <c r="D18" s="33">
        <f>IF('Con P'!D18+'Con PS'!D18=0,"",'Con P'!D18+'Con PS'!D18)</f>
        <v>15913680.329999998</v>
      </c>
      <c r="E18" s="33">
        <f>IF('Con P'!E18+'Con PS'!E18=0,"",'Con P'!E18+'Con PS'!E18)</f>
        <v>15958968.41</v>
      </c>
      <c r="F18" s="33">
        <f>IF('Con P'!F18+'Con PS'!F18=0,"",'Con P'!F18+'Con PS'!F18)</f>
        <v>16174027.309999999</v>
      </c>
      <c r="G18" s="33">
        <f>IF('Con P'!G18+'Con PS'!G18=0,"",'Con P'!G18+'Con PS'!G18)</f>
        <v>16038643.029999999</v>
      </c>
      <c r="H18" s="33">
        <f>IF('Con P'!H18+'Con PS'!H18=0,"",'Con P'!H18+'Con PS'!H18)</f>
        <v>16454104.199999999</v>
      </c>
      <c r="I18" s="33">
        <f>IF('Con P'!I18+'Con PS'!I18=0,"",'Con P'!I18+'Con PS'!I18)</f>
        <v>16539303.4</v>
      </c>
      <c r="J18" s="33">
        <f>IF('Con P'!J18+'Con PS'!J18=0,"",'Con P'!J18+'Con PS'!J18)</f>
        <v>16507788.710000001</v>
      </c>
      <c r="K18" s="33">
        <f>IF('Con P'!K18+'Con PS'!K18=0,"",'Con P'!K18+'Con PS'!K18)</f>
        <v>16644360.52</v>
      </c>
      <c r="L18" s="33">
        <f>IF('Con P'!L18+'Con PS'!L18=0,"",'Con P'!L18+'Con PS'!L18)</f>
        <v>16849374.079999998</v>
      </c>
      <c r="M18" s="33">
        <f>IF('Con P'!M18+'Con PS'!M18=0,"",'Con P'!M18+'Con PS'!M18)</f>
        <v>17287674.989999998</v>
      </c>
      <c r="N18" s="33">
        <f>IF('Con P'!N18+'Con PS'!N18=0,"",'Con P'!N18+'Con PS'!N18)</f>
        <v>17581335.780000001</v>
      </c>
      <c r="O18" s="33">
        <f>IF('Con P'!O18+'Con PS'!O18=0,"",'Con P'!O18+'Con PS'!O18)</f>
        <v>18000987.799999997</v>
      </c>
      <c r="P18" s="35">
        <f t="shared" si="0"/>
        <v>0.13635613022504867</v>
      </c>
    </row>
    <row r="19" spans="2:16" x14ac:dyDescent="0.3">
      <c r="B19" s="85"/>
      <c r="C19" s="52">
        <v>2017</v>
      </c>
      <c r="D19" s="33">
        <f>IF('Con P'!D19+'Con PS'!D19=0,"",'Con P'!D19+'Con PS'!D19)</f>
        <v>18128249.18</v>
      </c>
      <c r="E19" s="33">
        <f>IF('Con P'!E19+'Con PS'!E19=0,"",'Con P'!E19+'Con PS'!E19)</f>
        <v>18679041.639999997</v>
      </c>
      <c r="F19" s="33">
        <f>IF('Con P'!F19+'Con PS'!F19=0,"",'Con P'!F19+'Con PS'!F19)</f>
        <v>18400841.670000002</v>
      </c>
      <c r="G19" s="33" t="str">
        <f>IF('Con P'!G19+'Con PS'!G19=0,"",'Con P'!G19+'Con PS'!G19)</f>
        <v/>
      </c>
      <c r="H19" s="33" t="str">
        <f>IF('Con P'!H19+'Con PS'!H19=0,"",'Con P'!H19+'Con PS'!H19)</f>
        <v/>
      </c>
      <c r="I19" s="33" t="str">
        <f>IF('Con P'!I19+'Con PS'!I19=0,"",'Con P'!I19+'Con PS'!I19)</f>
        <v/>
      </c>
      <c r="J19" s="33" t="str">
        <f>IF('Con P'!J19+'Con PS'!J19=0,"",'Con P'!J19+'Con PS'!J19)</f>
        <v/>
      </c>
      <c r="K19" s="33" t="str">
        <f>IF('Con P'!K19+'Con PS'!K19=0,"",'Con P'!K19+'Con PS'!K19)</f>
        <v/>
      </c>
      <c r="L19" s="33" t="str">
        <f>IF('Con P'!L19+'Con PS'!L19=0,"",'Con P'!L19+'Con PS'!L19)</f>
        <v/>
      </c>
      <c r="M19" s="33" t="str">
        <f>IF('Con P'!M19+'Con PS'!M19=0,"",'Con P'!M19+'Con PS'!M19)</f>
        <v/>
      </c>
      <c r="N19" s="33" t="str">
        <f>IF('Con P'!N19+'Con PS'!N19=0,"",'Con P'!N19+'Con PS'!N19)</f>
        <v/>
      </c>
      <c r="O19" s="33" t="str">
        <f>IF('Con P'!O19+'Con PS'!O19=0,"",'Con P'!O19+'Con PS'!O19)</f>
        <v/>
      </c>
      <c r="P19" s="35">
        <f>+F19/F18-1</f>
        <v>0.13767840979365853</v>
      </c>
    </row>
    <row r="20" spans="2:16" x14ac:dyDescent="0.3"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6" x14ac:dyDescent="0.3">
      <c r="B21" s="16" t="s">
        <v>16</v>
      </c>
      <c r="C21" s="14"/>
      <c r="D21" s="14"/>
      <c r="E21" s="14"/>
      <c r="F21" s="14"/>
      <c r="G21" s="14"/>
      <c r="H21" s="44"/>
      <c r="I21" s="14"/>
      <c r="J21" s="14"/>
      <c r="K21" s="14"/>
      <c r="L21" s="14"/>
      <c r="M21" s="14"/>
      <c r="N21" s="14"/>
      <c r="O21" s="14"/>
    </row>
    <row r="22" spans="2:16" ht="27.6" customHeight="1" x14ac:dyDescent="0.3"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 ht="27.6" customHeight="1" x14ac:dyDescent="0.3">
      <c r="B23" s="76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 x14ac:dyDescent="0.3">
      <c r="B24" s="18"/>
      <c r="C24" s="14"/>
      <c r="D24" s="14"/>
      <c r="E24" s="14"/>
      <c r="F24" s="14"/>
      <c r="G24" s="14"/>
      <c r="H24" s="17"/>
      <c r="I24" s="17"/>
      <c r="J24" s="17"/>
      <c r="K24" s="17"/>
      <c r="L24" s="17"/>
      <c r="M24" s="17"/>
      <c r="N24" s="17"/>
      <c r="O24" s="17"/>
    </row>
    <row r="25" spans="2:16" x14ac:dyDescent="0.3">
      <c r="B25" s="41" t="s">
        <v>46</v>
      </c>
      <c r="C25" s="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0">
    <mergeCell ref="P9:P10"/>
    <mergeCell ref="B22:P22"/>
    <mergeCell ref="B23:P23"/>
    <mergeCell ref="F3:M3"/>
    <mergeCell ref="F4:M4"/>
    <mergeCell ref="F5:M5"/>
    <mergeCell ref="F6:M6"/>
    <mergeCell ref="D7:E7"/>
    <mergeCell ref="D9:O9"/>
    <mergeCell ref="B11:B1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2017-05-10T15:36:06Z</dcterms:modified>
</cp:coreProperties>
</file>